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ignu\Desktop\pst\2025\PST9 LW7 Tomahawk\"/>
    </mc:Choice>
  </mc:AlternateContent>
  <xr:revisionPtr revIDLastSave="0" documentId="13_ncr:1_{DDA81F0A-0225-4359-B167-1B892727FFA2}" xr6:coauthVersionLast="47" xr6:coauthVersionMax="47" xr10:uidLastSave="{00000000-0000-0000-0000-000000000000}"/>
  <bookViews>
    <workbookView xWindow="1103" yWindow="1103" windowWidth="17752" windowHeight="9532" xr2:uid="{8C40BF92-2CB1-48EB-967C-8D381D838544}"/>
  </bookViews>
  <sheets>
    <sheet name="Tomahawk PST#9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D54" i="1" l="1"/>
  <c r="BC54" i="1"/>
  <c r="BB54" i="1"/>
  <c r="BA54" i="1"/>
  <c r="N54" i="1"/>
  <c r="M54" i="1"/>
  <c r="L54" i="1"/>
  <c r="I54" i="1" s="1"/>
  <c r="K54" i="1"/>
  <c r="J54" i="1"/>
  <c r="O54" i="1" s="1"/>
  <c r="BD53" i="1"/>
  <c r="BC53" i="1"/>
  <c r="BB53" i="1"/>
  <c r="BA53" i="1"/>
  <c r="N53" i="1"/>
  <c r="M53" i="1"/>
  <c r="I53" i="1" s="1"/>
  <c r="L53" i="1"/>
  <c r="K53" i="1"/>
  <c r="J53" i="1"/>
  <c r="O53" i="1" s="1"/>
  <c r="BD52" i="1"/>
  <c r="BC52" i="1"/>
  <c r="BB52" i="1"/>
  <c r="BA52" i="1"/>
  <c r="N52" i="1"/>
  <c r="M52" i="1"/>
  <c r="L52" i="1"/>
  <c r="K52" i="1"/>
  <c r="I52" i="1" s="1"/>
  <c r="J52" i="1"/>
  <c r="O52" i="1" s="1"/>
  <c r="E52" i="1" s="1"/>
  <c r="F52" i="1" s="1"/>
  <c r="BD51" i="1"/>
  <c r="BC51" i="1"/>
  <c r="BB51" i="1"/>
  <c r="BA51" i="1"/>
  <c r="N51" i="1"/>
  <c r="M51" i="1"/>
  <c r="L51" i="1"/>
  <c r="K51" i="1"/>
  <c r="I51" i="1" s="1"/>
  <c r="J51" i="1"/>
  <c r="F51" i="1"/>
  <c r="BD50" i="1"/>
  <c r="BC50" i="1"/>
  <c r="BB50" i="1"/>
  <c r="BA50" i="1"/>
  <c r="N50" i="1"/>
  <c r="M50" i="1"/>
  <c r="L50" i="1"/>
  <c r="K50" i="1"/>
  <c r="I50" i="1" s="1"/>
  <c r="J50" i="1"/>
  <c r="BD49" i="1"/>
  <c r="BC49" i="1"/>
  <c r="BB49" i="1"/>
  <c r="BA49" i="1"/>
  <c r="N49" i="1"/>
  <c r="M49" i="1"/>
  <c r="L49" i="1"/>
  <c r="I49" i="1" s="1"/>
  <c r="K49" i="1"/>
  <c r="J49" i="1"/>
  <c r="O49" i="1" s="1"/>
  <c r="E49" i="1" s="1"/>
  <c r="F49" i="1" s="1"/>
  <c r="BD48" i="1"/>
  <c r="BC48" i="1"/>
  <c r="BB48" i="1"/>
  <c r="BA48" i="1"/>
  <c r="N48" i="1"/>
  <c r="M48" i="1"/>
  <c r="I48" i="1" s="1"/>
  <c r="L48" i="1"/>
  <c r="K48" i="1"/>
  <c r="J48" i="1"/>
  <c r="O48" i="1" s="1"/>
  <c r="E48" i="1" s="1"/>
  <c r="F48" i="1" s="1"/>
  <c r="BD47" i="1"/>
  <c r="BC47" i="1"/>
  <c r="BB47" i="1"/>
  <c r="BA47" i="1"/>
  <c r="N47" i="1"/>
  <c r="M47" i="1"/>
  <c r="L47" i="1"/>
  <c r="K47" i="1"/>
  <c r="I47" i="1" s="1"/>
  <c r="J47" i="1"/>
  <c r="O47" i="1" s="1"/>
  <c r="BD46" i="1"/>
  <c r="BC46" i="1"/>
  <c r="BB46" i="1"/>
  <c r="BA46" i="1"/>
  <c r="N46" i="1"/>
  <c r="M46" i="1"/>
  <c r="L46" i="1"/>
  <c r="K46" i="1"/>
  <c r="I46" i="1" s="1"/>
  <c r="J46" i="1"/>
  <c r="BD45" i="1"/>
  <c r="BC45" i="1"/>
  <c r="BB45" i="1"/>
  <c r="BA45" i="1"/>
  <c r="N45" i="1"/>
  <c r="M45" i="1"/>
  <c r="L45" i="1"/>
  <c r="I45" i="1" s="1"/>
  <c r="K45" i="1"/>
  <c r="J45" i="1"/>
  <c r="O45" i="1" s="1"/>
  <c r="E45" i="1" s="1"/>
  <c r="F45" i="1" s="1"/>
  <c r="BD44" i="1"/>
  <c r="BC44" i="1"/>
  <c r="BB44" i="1"/>
  <c r="BA44" i="1"/>
  <c r="N44" i="1"/>
  <c r="M44" i="1"/>
  <c r="I44" i="1" s="1"/>
  <c r="L44" i="1"/>
  <c r="K44" i="1"/>
  <c r="J44" i="1"/>
  <c r="O44" i="1" s="1"/>
  <c r="E44" i="1" s="1"/>
  <c r="F44" i="1" s="1"/>
  <c r="BD43" i="1"/>
  <c r="BC43" i="1"/>
  <c r="BB43" i="1"/>
  <c r="BA43" i="1"/>
  <c r="N43" i="1"/>
  <c r="M43" i="1"/>
  <c r="L43" i="1"/>
  <c r="K43" i="1"/>
  <c r="I43" i="1" s="1"/>
  <c r="J43" i="1"/>
  <c r="O43" i="1" s="1"/>
  <c r="BD42" i="1"/>
  <c r="BC42" i="1"/>
  <c r="BB42" i="1"/>
  <c r="BA42" i="1"/>
  <c r="N42" i="1"/>
  <c r="M42" i="1"/>
  <c r="L42" i="1"/>
  <c r="K42" i="1"/>
  <c r="I42" i="1" s="1"/>
  <c r="J42" i="1"/>
  <c r="BD41" i="1"/>
  <c r="BC41" i="1"/>
  <c r="BB41" i="1"/>
  <c r="BA41" i="1"/>
  <c r="N41" i="1"/>
  <c r="M41" i="1"/>
  <c r="L41" i="1"/>
  <c r="I41" i="1" s="1"/>
  <c r="K41" i="1"/>
  <c r="J41" i="1"/>
  <c r="O41" i="1" s="1"/>
  <c r="E41" i="1" s="1"/>
  <c r="F41" i="1" s="1"/>
  <c r="BD40" i="1"/>
  <c r="BC40" i="1"/>
  <c r="BB40" i="1"/>
  <c r="BA40" i="1"/>
  <c r="N40" i="1"/>
  <c r="M40" i="1"/>
  <c r="I40" i="1" s="1"/>
  <c r="L40" i="1"/>
  <c r="K40" i="1"/>
  <c r="J40" i="1"/>
  <c r="O40" i="1" s="1"/>
  <c r="E40" i="1" s="1"/>
  <c r="F40" i="1" s="1"/>
  <c r="BD39" i="1"/>
  <c r="BC39" i="1"/>
  <c r="BB39" i="1"/>
  <c r="BA39" i="1"/>
  <c r="N39" i="1"/>
  <c r="M39" i="1"/>
  <c r="L39" i="1"/>
  <c r="K39" i="1"/>
  <c r="I39" i="1" s="1"/>
  <c r="J39" i="1"/>
  <c r="O39" i="1" s="1"/>
  <c r="BD38" i="1"/>
  <c r="BC38" i="1"/>
  <c r="BB38" i="1"/>
  <c r="BA38" i="1"/>
  <c r="N38" i="1"/>
  <c r="M38" i="1"/>
  <c r="L38" i="1"/>
  <c r="K38" i="1"/>
  <c r="I38" i="1" s="1"/>
  <c r="J38" i="1"/>
  <c r="BD37" i="1"/>
  <c r="BC37" i="1"/>
  <c r="BB37" i="1"/>
  <c r="BA37" i="1"/>
  <c r="N37" i="1"/>
  <c r="M37" i="1"/>
  <c r="L37" i="1"/>
  <c r="I37" i="1" s="1"/>
  <c r="K37" i="1"/>
  <c r="J37" i="1"/>
  <c r="O37" i="1" s="1"/>
  <c r="E37" i="1" s="1"/>
  <c r="F37" i="1" s="1"/>
  <c r="BD36" i="1"/>
  <c r="BC36" i="1"/>
  <c r="BB36" i="1"/>
  <c r="BA36" i="1"/>
  <c r="N36" i="1"/>
  <c r="M36" i="1"/>
  <c r="I36" i="1" s="1"/>
  <c r="L36" i="1"/>
  <c r="K36" i="1"/>
  <c r="J36" i="1"/>
  <c r="O36" i="1" s="1"/>
  <c r="F36" i="1"/>
  <c r="BD35" i="1"/>
  <c r="BC35" i="1"/>
  <c r="BB35" i="1"/>
  <c r="BA35" i="1"/>
  <c r="N35" i="1"/>
  <c r="M35" i="1"/>
  <c r="I35" i="1" s="1"/>
  <c r="L35" i="1"/>
  <c r="K35" i="1"/>
  <c r="J35" i="1"/>
  <c r="O35" i="1" s="1"/>
  <c r="E35" i="1" s="1"/>
  <c r="F35" i="1" s="1"/>
  <c r="BD34" i="1"/>
  <c r="BC34" i="1"/>
  <c r="BB34" i="1"/>
  <c r="BA34" i="1"/>
  <c r="N34" i="1"/>
  <c r="M34" i="1"/>
  <c r="L34" i="1"/>
  <c r="K34" i="1"/>
  <c r="I34" i="1" s="1"/>
  <c r="J34" i="1"/>
  <c r="O34" i="1" s="1"/>
  <c r="E34" i="1" s="1"/>
  <c r="F34" i="1" s="1"/>
  <c r="BD33" i="1"/>
  <c r="BC33" i="1"/>
  <c r="BB33" i="1"/>
  <c r="BA33" i="1"/>
  <c r="N33" i="1"/>
  <c r="M33" i="1"/>
  <c r="L33" i="1"/>
  <c r="K33" i="1"/>
  <c r="I33" i="1" s="1"/>
  <c r="J33" i="1"/>
  <c r="BD32" i="1"/>
  <c r="BC32" i="1"/>
  <c r="BB32" i="1"/>
  <c r="BA32" i="1"/>
  <c r="N32" i="1"/>
  <c r="M32" i="1"/>
  <c r="L32" i="1"/>
  <c r="I32" i="1" s="1"/>
  <c r="K32" i="1"/>
  <c r="J32" i="1"/>
  <c r="O32" i="1" s="1"/>
  <c r="BD31" i="1"/>
  <c r="BC31" i="1"/>
  <c r="BB31" i="1"/>
  <c r="BA31" i="1"/>
  <c r="N31" i="1"/>
  <c r="M31" i="1"/>
  <c r="I31" i="1" s="1"/>
  <c r="L31" i="1"/>
  <c r="K31" i="1"/>
  <c r="J31" i="1"/>
  <c r="O31" i="1" s="1"/>
  <c r="BD30" i="1"/>
  <c r="BC30" i="1"/>
  <c r="BB30" i="1"/>
  <c r="BA30" i="1"/>
  <c r="N30" i="1"/>
  <c r="M30" i="1"/>
  <c r="L30" i="1"/>
  <c r="K30" i="1"/>
  <c r="I30" i="1" s="1"/>
  <c r="J30" i="1"/>
  <c r="O30" i="1" s="1"/>
  <c r="E30" i="1" s="1"/>
  <c r="F30" i="1" s="1"/>
  <c r="BD29" i="1"/>
  <c r="BC29" i="1"/>
  <c r="BB29" i="1"/>
  <c r="BA29" i="1"/>
  <c r="N29" i="1"/>
  <c r="M29" i="1"/>
  <c r="L29" i="1"/>
  <c r="K29" i="1"/>
  <c r="O29" i="1" s="1"/>
  <c r="J29" i="1"/>
  <c r="BD28" i="1"/>
  <c r="BC28" i="1"/>
  <c r="BB28" i="1"/>
  <c r="BA28" i="1"/>
  <c r="N28" i="1"/>
  <c r="M28" i="1"/>
  <c r="L28" i="1"/>
  <c r="I28" i="1" s="1"/>
  <c r="K28" i="1"/>
  <c r="J28" i="1"/>
  <c r="O28" i="1" s="1"/>
  <c r="BD27" i="1"/>
  <c r="BC27" i="1"/>
  <c r="BB27" i="1"/>
  <c r="BA27" i="1"/>
  <c r="N27" i="1"/>
  <c r="M27" i="1"/>
  <c r="I27" i="1" s="1"/>
  <c r="L27" i="1"/>
  <c r="K27" i="1"/>
  <c r="J27" i="1"/>
  <c r="O27" i="1" s="1"/>
  <c r="BD26" i="1"/>
  <c r="BC26" i="1"/>
  <c r="BB26" i="1"/>
  <c r="BA26" i="1"/>
  <c r="N26" i="1"/>
  <c r="M26" i="1"/>
  <c r="L26" i="1"/>
  <c r="K26" i="1"/>
  <c r="I26" i="1" s="1"/>
  <c r="J26" i="1"/>
  <c r="O26" i="1" s="1"/>
  <c r="E26" i="1" s="1"/>
  <c r="F26" i="1" s="1"/>
  <c r="BD25" i="1"/>
  <c r="BC25" i="1"/>
  <c r="BB25" i="1"/>
  <c r="BA25" i="1"/>
  <c r="N25" i="1"/>
  <c r="M25" i="1"/>
  <c r="L25" i="1"/>
  <c r="K25" i="1"/>
  <c r="I25" i="1" s="1"/>
  <c r="J25" i="1"/>
  <c r="BD24" i="1"/>
  <c r="BC24" i="1"/>
  <c r="BB24" i="1"/>
  <c r="BA24" i="1"/>
  <c r="N24" i="1"/>
  <c r="M24" i="1"/>
  <c r="L24" i="1"/>
  <c r="I24" i="1" s="1"/>
  <c r="K24" i="1"/>
  <c r="J24" i="1"/>
  <c r="O24" i="1" s="1"/>
  <c r="BD23" i="1"/>
  <c r="BC23" i="1"/>
  <c r="BB23" i="1"/>
  <c r="BA23" i="1"/>
  <c r="N23" i="1"/>
  <c r="M23" i="1"/>
  <c r="I23" i="1" s="1"/>
  <c r="L23" i="1"/>
  <c r="K23" i="1"/>
  <c r="J23" i="1"/>
  <c r="O23" i="1" s="1"/>
  <c r="BD22" i="1"/>
  <c r="BC22" i="1"/>
  <c r="BB22" i="1"/>
  <c r="BA22" i="1"/>
  <c r="N22" i="1"/>
  <c r="M22" i="1"/>
  <c r="L22" i="1"/>
  <c r="K22" i="1"/>
  <c r="I22" i="1" s="1"/>
  <c r="J22" i="1"/>
  <c r="O22" i="1" s="1"/>
  <c r="E22" i="1" s="1"/>
  <c r="F22" i="1" s="1"/>
  <c r="BD21" i="1"/>
  <c r="BC21" i="1"/>
  <c r="BB21" i="1"/>
  <c r="BA21" i="1"/>
  <c r="N21" i="1"/>
  <c r="M21" i="1"/>
  <c r="L21" i="1"/>
  <c r="K21" i="1"/>
  <c r="I21" i="1" s="1"/>
  <c r="J21" i="1"/>
  <c r="BD20" i="1"/>
  <c r="BC20" i="1"/>
  <c r="BB20" i="1"/>
  <c r="BA20" i="1"/>
  <c r="N20" i="1"/>
  <c r="M20" i="1"/>
  <c r="L20" i="1"/>
  <c r="I20" i="1" s="1"/>
  <c r="K20" i="1"/>
  <c r="J20" i="1"/>
  <c r="O20" i="1" s="1"/>
  <c r="E20" i="1" s="1"/>
  <c r="F20" i="1" s="1"/>
  <c r="BD19" i="1"/>
  <c r="BC19" i="1"/>
  <c r="BB19" i="1"/>
  <c r="BA19" i="1"/>
  <c r="N19" i="1"/>
  <c r="M19" i="1"/>
  <c r="I19" i="1" s="1"/>
  <c r="L19" i="1"/>
  <c r="K19" i="1"/>
  <c r="J19" i="1"/>
  <c r="O19" i="1" s="1"/>
  <c r="BD18" i="1"/>
  <c r="BC18" i="1"/>
  <c r="BB18" i="1"/>
  <c r="BA18" i="1"/>
  <c r="N18" i="1"/>
  <c r="M18" i="1"/>
  <c r="L18" i="1"/>
  <c r="K18" i="1"/>
  <c r="I18" i="1" s="1"/>
  <c r="J18" i="1"/>
  <c r="O18" i="1" s="1"/>
  <c r="E18" i="1" s="1"/>
  <c r="F18" i="1" s="1"/>
  <c r="BD17" i="1"/>
  <c r="BC17" i="1"/>
  <c r="BB17" i="1"/>
  <c r="BA17" i="1"/>
  <c r="N17" i="1"/>
  <c r="M17" i="1"/>
  <c r="L17" i="1"/>
  <c r="K17" i="1"/>
  <c r="O17" i="1" s="1"/>
  <c r="J17" i="1"/>
  <c r="BD16" i="1"/>
  <c r="BC16" i="1"/>
  <c r="BB16" i="1"/>
  <c r="BA16" i="1"/>
  <c r="N16" i="1"/>
  <c r="M16" i="1"/>
  <c r="L16" i="1"/>
  <c r="I16" i="1" s="1"/>
  <c r="K16" i="1"/>
  <c r="J16" i="1"/>
  <c r="O16" i="1" s="1"/>
  <c r="E16" i="1" s="1"/>
  <c r="F16" i="1" s="1"/>
  <c r="BD15" i="1"/>
  <c r="BC15" i="1"/>
  <c r="BB15" i="1"/>
  <c r="BA15" i="1"/>
  <c r="N15" i="1"/>
  <c r="M15" i="1"/>
  <c r="I15" i="1" s="1"/>
  <c r="L15" i="1"/>
  <c r="K15" i="1"/>
  <c r="J15" i="1"/>
  <c r="O15" i="1" s="1"/>
  <c r="BD14" i="1"/>
  <c r="BC14" i="1"/>
  <c r="BB14" i="1"/>
  <c r="BA14" i="1"/>
  <c r="N14" i="1"/>
  <c r="M14" i="1"/>
  <c r="L14" i="1"/>
  <c r="K14" i="1"/>
  <c r="I14" i="1" s="1"/>
  <c r="J14" i="1"/>
  <c r="O14" i="1" s="1"/>
  <c r="E14" i="1" s="1"/>
  <c r="F14" i="1" s="1"/>
  <c r="BD13" i="1"/>
  <c r="BC13" i="1"/>
  <c r="BB13" i="1"/>
  <c r="BA13" i="1"/>
  <c r="N13" i="1"/>
  <c r="M13" i="1"/>
  <c r="L13" i="1"/>
  <c r="K13" i="1"/>
  <c r="I13" i="1" s="1"/>
  <c r="J13" i="1"/>
  <c r="BD12" i="1"/>
  <c r="BC12" i="1"/>
  <c r="BB12" i="1"/>
  <c r="BA12" i="1"/>
  <c r="N12" i="1"/>
  <c r="M12" i="1"/>
  <c r="L12" i="1"/>
  <c r="I12" i="1" s="1"/>
  <c r="K12" i="1"/>
  <c r="J12" i="1"/>
  <c r="O12" i="1" s="1"/>
  <c r="E12" i="1" s="1"/>
  <c r="F12" i="1" s="1"/>
  <c r="BD11" i="1"/>
  <c r="BC11" i="1"/>
  <c r="BB11" i="1"/>
  <c r="BA11" i="1"/>
  <c r="N11" i="1"/>
  <c r="M11" i="1"/>
  <c r="I11" i="1" s="1"/>
  <c r="L11" i="1"/>
  <c r="K11" i="1"/>
  <c r="J11" i="1"/>
  <c r="O11" i="1" s="1"/>
  <c r="BD10" i="1"/>
  <c r="BC10" i="1"/>
  <c r="BB10" i="1"/>
  <c r="BA10" i="1"/>
  <c r="N10" i="1"/>
  <c r="M10" i="1"/>
  <c r="L10" i="1"/>
  <c r="K10" i="1"/>
  <c r="I10" i="1" s="1"/>
  <c r="J10" i="1"/>
  <c r="O10" i="1" s="1"/>
  <c r="E10" i="1" s="1"/>
  <c r="F10" i="1" s="1"/>
  <c r="BD9" i="1"/>
  <c r="BC9" i="1"/>
  <c r="BB9" i="1"/>
  <c r="BA9" i="1"/>
  <c r="N9" i="1"/>
  <c r="M9" i="1"/>
  <c r="L9" i="1"/>
  <c r="K9" i="1"/>
  <c r="I9" i="1" s="1"/>
  <c r="J9" i="1"/>
  <c r="BD8" i="1"/>
  <c r="BC8" i="1"/>
  <c r="BB8" i="1"/>
  <c r="BA8" i="1"/>
  <c r="N8" i="1"/>
  <c r="M8" i="1"/>
  <c r="L8" i="1"/>
  <c r="I8" i="1" s="1"/>
  <c r="K8" i="1"/>
  <c r="J8" i="1"/>
  <c r="O8" i="1" s="1"/>
  <c r="E8" i="1" s="1"/>
  <c r="F8" i="1" s="1"/>
  <c r="BD7" i="1"/>
  <c r="BC7" i="1"/>
  <c r="BB7" i="1"/>
  <c r="BA7" i="1"/>
  <c r="N7" i="1"/>
  <c r="M7" i="1"/>
  <c r="I7" i="1" s="1"/>
  <c r="L7" i="1"/>
  <c r="K7" i="1"/>
  <c r="J7" i="1"/>
  <c r="O7" i="1" s="1"/>
  <c r="E7" i="1" s="1"/>
  <c r="F7" i="1" s="1"/>
  <c r="BD6" i="1"/>
  <c r="BC6" i="1"/>
  <c r="BB6" i="1"/>
  <c r="BA6" i="1"/>
  <c r="N6" i="1"/>
  <c r="M6" i="1"/>
  <c r="L6" i="1"/>
  <c r="K6" i="1"/>
  <c r="I6" i="1" s="1"/>
  <c r="J6" i="1"/>
  <c r="O6" i="1" s="1"/>
  <c r="E6" i="1" s="1"/>
  <c r="F6" i="1" s="1"/>
  <c r="BD5" i="1"/>
  <c r="BC5" i="1"/>
  <c r="BB5" i="1"/>
  <c r="BA5" i="1"/>
  <c r="N5" i="1"/>
  <c r="M5" i="1"/>
  <c r="L5" i="1"/>
  <c r="K5" i="1"/>
  <c r="O5" i="1" s="1"/>
  <c r="J5" i="1"/>
  <c r="E11" i="1" l="1"/>
  <c r="F11" i="1" s="1"/>
  <c r="E15" i="1"/>
  <c r="F15" i="1" s="1"/>
  <c r="E19" i="1"/>
  <c r="F19" i="1" s="1"/>
  <c r="E23" i="1"/>
  <c r="F23" i="1" s="1"/>
  <c r="E27" i="1"/>
  <c r="F27" i="1" s="1"/>
  <c r="E31" i="1"/>
  <c r="F31" i="1" s="1"/>
  <c r="E53" i="1"/>
  <c r="F53" i="1" s="1"/>
  <c r="E24" i="1"/>
  <c r="F24" i="1" s="1"/>
  <c r="E28" i="1"/>
  <c r="F28" i="1" s="1"/>
  <c r="E32" i="1"/>
  <c r="F32" i="1" s="1"/>
  <c r="E39" i="1"/>
  <c r="F39" i="1" s="1"/>
  <c r="E43" i="1"/>
  <c r="F43" i="1" s="1"/>
  <c r="E47" i="1"/>
  <c r="F47" i="1" s="1"/>
  <c r="E54" i="1"/>
  <c r="F54" i="1" s="1"/>
  <c r="O25" i="1"/>
  <c r="E25" i="1" s="1"/>
  <c r="F25" i="1" s="1"/>
  <c r="O38" i="1"/>
  <c r="E38" i="1" s="1"/>
  <c r="F38" i="1" s="1"/>
  <c r="O46" i="1"/>
  <c r="E46" i="1" s="1"/>
  <c r="F46" i="1" s="1"/>
  <c r="O50" i="1"/>
  <c r="E50" i="1" s="1"/>
  <c r="F50" i="1" s="1"/>
  <c r="O9" i="1"/>
  <c r="E9" i="1" s="1"/>
  <c r="F9" i="1" s="1"/>
  <c r="O13" i="1"/>
  <c r="E13" i="1" s="1"/>
  <c r="F13" i="1" s="1"/>
  <c r="O21" i="1"/>
  <c r="E21" i="1" s="1"/>
  <c r="F21" i="1" s="1"/>
  <c r="O33" i="1"/>
  <c r="E33" i="1" s="1"/>
  <c r="F33" i="1" s="1"/>
  <c r="O42" i="1"/>
  <c r="E42" i="1" s="1"/>
  <c r="F42" i="1" s="1"/>
  <c r="O51" i="1"/>
  <c r="I5" i="1"/>
  <c r="E5" i="1" s="1"/>
  <c r="F5" i="1" s="1"/>
  <c r="I17" i="1"/>
  <c r="E17" i="1" s="1"/>
  <c r="F17" i="1" s="1"/>
  <c r="I29" i="1"/>
  <c r="E29" i="1" s="1"/>
  <c r="F29" i="1" s="1"/>
</calcChain>
</file>

<file path=xl/sharedStrings.xml><?xml version="1.0" encoding="utf-8"?>
<sst xmlns="http://schemas.openxmlformats.org/spreadsheetml/2006/main" count="196" uniqueCount="102">
  <si>
    <t>Tomahawk PST#9 NMA#4</t>
  </si>
  <si>
    <t xml:space="preserve">Date </t>
  </si>
  <si>
    <t>Location</t>
  </si>
  <si>
    <t>Tomahawk Ridge, Snohomish, WA</t>
  </si>
  <si>
    <t>Sections</t>
  </si>
  <si>
    <t>Marshal</t>
  </si>
  <si>
    <t>Ian Griffin</t>
  </si>
  <si>
    <t>Matt Jones</t>
  </si>
  <si>
    <t>Loops</t>
  </si>
  <si>
    <t>Section 1</t>
  </si>
  <si>
    <t>Section 2</t>
  </si>
  <si>
    <t>Section 3</t>
  </si>
  <si>
    <t>Section 4</t>
  </si>
  <si>
    <t>Section 5</t>
  </si>
  <si>
    <t>Section 6</t>
  </si>
  <si>
    <t>Section 7</t>
  </si>
  <si>
    <t>Section 8</t>
  </si>
  <si>
    <t>Section 9</t>
  </si>
  <si>
    <t>Section 10</t>
  </si>
  <si>
    <t>Section 11</t>
  </si>
  <si>
    <t>Section 12</t>
  </si>
  <si>
    <t>Sum</t>
  </si>
  <si>
    <t>Best</t>
  </si>
  <si>
    <t>Place</t>
  </si>
  <si>
    <t>Class</t>
  </si>
  <si>
    <t>Name</t>
  </si>
  <si>
    <t>Member</t>
  </si>
  <si>
    <t>Points</t>
  </si>
  <si>
    <t>Cleans</t>
  </si>
  <si>
    <t>PST Points</t>
  </si>
  <si>
    <t>Calculated points</t>
  </si>
  <si>
    <t># 0s</t>
  </si>
  <si>
    <t># 1s</t>
  </si>
  <si>
    <t># 2s</t>
  </si>
  <si>
    <t># 3s</t>
  </si>
  <si>
    <t># 5s</t>
  </si>
  <si>
    <t>total # of scores</t>
  </si>
  <si>
    <t>Loop 1</t>
  </si>
  <si>
    <t>Loop 2</t>
  </si>
  <si>
    <t>Loop 3</t>
  </si>
  <si>
    <t>Virtual Loop</t>
  </si>
  <si>
    <t>Sportsman</t>
  </si>
  <si>
    <t>Julie Johnson</t>
  </si>
  <si>
    <t>Bill Thompson</t>
  </si>
  <si>
    <t>DNF</t>
  </si>
  <si>
    <t>Carsten Bahnson</t>
  </si>
  <si>
    <t>Keith Martinez</t>
  </si>
  <si>
    <t>Tee Bahnson</t>
  </si>
  <si>
    <t>Vintage Novice</t>
  </si>
  <si>
    <t>Preston Jumper</t>
  </si>
  <si>
    <t>Jeff Wilhelm</t>
  </si>
  <si>
    <t>Kenneth Wiljanen</t>
  </si>
  <si>
    <t>Vintage Amateur</t>
  </si>
  <si>
    <t>steve moye</t>
  </si>
  <si>
    <t>BRIAN K LOSO</t>
  </si>
  <si>
    <t>Kevin Loso</t>
  </si>
  <si>
    <t>Peter Steilberg</t>
  </si>
  <si>
    <t>Novice</t>
  </si>
  <si>
    <t>Leah Jones</t>
  </si>
  <si>
    <t>Jack Schwenke</t>
  </si>
  <si>
    <t>Eric Koenig</t>
  </si>
  <si>
    <t>Kathleen Koenig</t>
  </si>
  <si>
    <t>Lara Harlan</t>
  </si>
  <si>
    <t>DNS</t>
  </si>
  <si>
    <t>Callen Keezer</t>
  </si>
  <si>
    <t>Amateur</t>
  </si>
  <si>
    <t>Ed Jacobs</t>
  </si>
  <si>
    <t>Graham Johnson</t>
  </si>
  <si>
    <t>steven stanton</t>
  </si>
  <si>
    <t>Bertus Greeff</t>
  </si>
  <si>
    <t>Intermediate</t>
  </si>
  <si>
    <t>Brian Jones</t>
  </si>
  <si>
    <t>Eli Jones</t>
  </si>
  <si>
    <t>Jim Shive</t>
  </si>
  <si>
    <t>Andrew Kazantsev</t>
  </si>
  <si>
    <t>Steve Kraski</t>
  </si>
  <si>
    <t>David Phillips</t>
  </si>
  <si>
    <t>Doug Ross</t>
  </si>
  <si>
    <t>Daniel Jacobson</t>
  </si>
  <si>
    <t>Jason Lee</t>
  </si>
  <si>
    <t>TBD</t>
  </si>
  <si>
    <t>Clubman</t>
  </si>
  <si>
    <t>Reed Brown</t>
  </si>
  <si>
    <t>Sara Redfield</t>
  </si>
  <si>
    <t>Robert Edwards</t>
  </si>
  <si>
    <t>Levi Brown</t>
  </si>
  <si>
    <t>Ryan Smith</t>
  </si>
  <si>
    <t>Levi Jones</t>
  </si>
  <si>
    <t>Advanced</t>
  </si>
  <si>
    <t>Robert Schwenke</t>
  </si>
  <si>
    <t>Kyle Wright</t>
  </si>
  <si>
    <t>Will Garrett</t>
  </si>
  <si>
    <t>James Neff</t>
  </si>
  <si>
    <t>Didier "DJ" Gottofrey</t>
  </si>
  <si>
    <t>Ryder Petrick</t>
  </si>
  <si>
    <t>Brady Davis</t>
  </si>
  <si>
    <t>Gary Lawver</t>
  </si>
  <si>
    <t>Expert Support</t>
  </si>
  <si>
    <t>Don Petrick</t>
  </si>
  <si>
    <t>ron ringuette</t>
  </si>
  <si>
    <t>Expert</t>
  </si>
  <si>
    <t>Cody Vollema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</si>
</sst>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rgb="FF222222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5E39B"/>
        <bgColor indexed="64"/>
      </patternFill>
    </fill>
    <fill>
      <patternFill patternType="solid">
        <fgColor rgb="FFEAF1CD"/>
        <bgColor indexed="64"/>
      </patternFill>
    </fill>
    <fill>
      <patternFill patternType="solid">
        <fgColor rgb="FFF2E1B3"/>
        <bgColor indexed="64"/>
      </patternFill>
    </fill>
    <fill>
      <patternFill patternType="solid">
        <fgColor rgb="FFF9F0D9"/>
        <bgColor indexed="64"/>
      </patternFill>
    </fill>
    <fill>
      <patternFill patternType="solid">
        <fgColor rgb="FFC7B7EF"/>
        <bgColor indexed="64"/>
      </patternFill>
    </fill>
    <fill>
      <patternFill patternType="solid">
        <fgColor rgb="FFDDD3F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FC6DC"/>
        <bgColor indexed="64"/>
      </patternFill>
    </fill>
    <fill>
      <patternFill patternType="solid">
        <fgColor rgb="FFD7E2EE"/>
        <bgColor indexed="64"/>
      </patternFill>
    </fill>
    <fill>
      <patternFill patternType="solid">
        <fgColor rgb="FFE2A9A5"/>
        <bgColor indexed="64"/>
      </patternFill>
    </fill>
    <fill>
      <patternFill patternType="solid">
        <fgColor rgb="FFF1D3D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/>
    <xf numFmtId="14" fontId="2" fillId="0" borderId="1" xfId="0" applyNumberFormat="1" applyFont="1" applyBorder="1" applyAlignment="1">
      <alignment wrapText="1"/>
    </xf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textRotation="90" wrapText="1"/>
    </xf>
    <xf numFmtId="0" fontId="5" fillId="0" borderId="1" xfId="0" applyFont="1" applyBorder="1" applyAlignment="1">
      <alignment horizontal="center" textRotation="90" wrapText="1"/>
    </xf>
    <xf numFmtId="0" fontId="3" fillId="3" borderId="1" xfId="0" applyFont="1" applyFill="1" applyBorder="1"/>
    <xf numFmtId="0" fontId="3" fillId="3" borderId="2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7" borderId="0" xfId="0" applyFont="1" applyFill="1"/>
    <xf numFmtId="0" fontId="3" fillId="7" borderId="1" xfId="0" applyFont="1" applyFill="1" applyBorder="1"/>
    <xf numFmtId="0" fontId="3" fillId="7" borderId="2" xfId="0" applyFont="1" applyFill="1" applyBorder="1"/>
    <xf numFmtId="0" fontId="3" fillId="8" borderId="1" xfId="0" applyFont="1" applyFill="1" applyBorder="1"/>
    <xf numFmtId="0" fontId="3" fillId="8" borderId="2" xfId="0" applyFont="1" applyFill="1" applyBorder="1"/>
    <xf numFmtId="0" fontId="3" fillId="9" borderId="1" xfId="0" applyFont="1" applyFill="1" applyBorder="1"/>
    <xf numFmtId="0" fontId="3" fillId="9" borderId="2" xfId="0" applyFont="1" applyFill="1" applyBorder="1"/>
    <xf numFmtId="0" fontId="3" fillId="10" borderId="1" xfId="0" applyFont="1" applyFill="1" applyBorder="1"/>
    <xf numFmtId="0" fontId="3" fillId="10" borderId="2" xfId="0" applyFont="1" applyFill="1" applyBorder="1"/>
    <xf numFmtId="0" fontId="3" fillId="11" borderId="1" xfId="0" applyFont="1" applyFill="1" applyBorder="1"/>
    <xf numFmtId="0" fontId="3" fillId="11" borderId="2" xfId="0" applyFont="1" applyFill="1" applyBorder="1"/>
    <xf numFmtId="0" fontId="3" fillId="12" borderId="1" xfId="0" applyFont="1" applyFill="1" applyBorder="1"/>
    <xf numFmtId="0" fontId="3" fillId="12" borderId="2" xfId="0" applyFont="1" applyFill="1" applyBorder="1"/>
    <xf numFmtId="0" fontId="3" fillId="13" borderId="1" xfId="0" applyFont="1" applyFill="1" applyBorder="1"/>
    <xf numFmtId="0" fontId="3" fillId="13" borderId="2" xfId="0" applyFont="1" applyFill="1" applyBorder="1"/>
    <xf numFmtId="0" fontId="3" fillId="14" borderId="1" xfId="0" applyFont="1" applyFill="1" applyBorder="1"/>
    <xf numFmtId="0" fontId="3" fillId="14" borderId="2" xfId="0" applyFont="1" applyFill="1" applyBorder="1"/>
    <xf numFmtId="0" fontId="3" fillId="1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gnu/Desktop/pst%20trials%202025%201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on Opener PST#1"/>
      <sheetName val="Easter Trial LW#1"/>
      <sheetName val="April Fools PST#2"/>
      <sheetName val="Thompson Classic PST#3"/>
      <sheetName val="Rock Ranch PST#4 LW#2 NMA#2"/>
      <sheetName val="LeMay PST#5"/>
      <sheetName val="Spencer LW#3"/>
      <sheetName val="Reiter PST#6 LW#4 NMA#3"/>
      <sheetName val="Ross LW#5"/>
      <sheetName val="Tower Rock PST#7 LW#6"/>
      <sheetName val="Tower Rock 7 checkers"/>
      <sheetName val="Tower Rock PST#8"/>
      <sheetName val="Sheet1"/>
      <sheetName val="Tower Rock 8 checkers"/>
      <sheetName val="Tomahawk LW#7"/>
      <sheetName val="Tomahawk PST#9"/>
      <sheetName val="Tomahawk PST#9 Checkers"/>
      <sheetName val="season standing"/>
      <sheetName val="Sheet2"/>
      <sheetName val="place points"/>
      <sheetName val="class names"/>
    </sheetNames>
    <definedNames>
      <definedName name="AddPlaceValues"/>
      <definedName name="ShowCardFormClick"/>
      <definedName name="ShowLoopCardFormClick"/>
      <definedName name="SortClassNames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58004-95EB-4CE9-8E5F-73A6EA2286D7}">
  <sheetPr codeName="Sheet19"/>
  <dimension ref="A1:BD54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defaultColWidth="8.265625" defaultRowHeight="13.5" x14ac:dyDescent="0.35"/>
  <cols>
    <col min="1" max="1" width="6.19921875" style="5" customWidth="1"/>
    <col min="2" max="2" width="16.46484375" style="5" customWidth="1"/>
    <col min="3" max="3" width="16.53125" style="5" customWidth="1"/>
    <col min="4" max="4" width="12.73046875" style="5" customWidth="1"/>
    <col min="5" max="5" width="7.53125" style="5" customWidth="1"/>
    <col min="6" max="6" width="8" style="5" customWidth="1"/>
    <col min="7" max="7" width="9.46484375" style="5" customWidth="1"/>
    <col min="8" max="8" width="7.3984375" style="5" customWidth="1"/>
    <col min="9" max="9" width="5" style="5" customWidth="1"/>
    <col min="10" max="14" width="4.53125" style="5" customWidth="1"/>
    <col min="15" max="15" width="4.33203125" style="5" customWidth="1"/>
    <col min="16" max="16" width="2.9296875" style="5" customWidth="1"/>
    <col min="17" max="52" width="3.86328125" style="5" customWidth="1"/>
    <col min="53" max="53" width="4.06640625" style="5" customWidth="1"/>
    <col min="54" max="54" width="3.86328125" style="5" customWidth="1"/>
    <col min="55" max="55" width="5.265625" style="5" customWidth="1"/>
    <col min="56" max="56" width="6.6640625" style="5" customWidth="1"/>
    <col min="57" max="16384" width="8.265625" style="5"/>
  </cols>
  <sheetData>
    <row r="1" spans="1:56" ht="17.649999999999999" x14ac:dyDescent="0.35">
      <c r="A1" s="1" t="s">
        <v>0</v>
      </c>
      <c r="B1" s="2"/>
      <c r="C1" s="2"/>
      <c r="D1" s="2"/>
      <c r="E1" s="2"/>
      <c r="F1" s="3" t="s">
        <v>1</v>
      </c>
      <c r="G1" s="4">
        <v>45928</v>
      </c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</row>
    <row r="2" spans="1:56" ht="17.649999999999999" x14ac:dyDescent="0.45">
      <c r="A2" s="1" t="s">
        <v>2</v>
      </c>
      <c r="B2" s="2"/>
      <c r="C2" s="6" t="s">
        <v>3</v>
      </c>
      <c r="D2" s="7"/>
      <c r="E2" s="7"/>
      <c r="F2" s="7"/>
      <c r="G2" s="7"/>
      <c r="H2" s="7"/>
      <c r="I2" s="7" t="s">
        <v>4</v>
      </c>
      <c r="J2" s="8"/>
      <c r="K2" s="3">
        <v>10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</row>
    <row r="3" spans="1:56" ht="17.649999999999999" x14ac:dyDescent="0.45">
      <c r="A3" s="1" t="s">
        <v>5</v>
      </c>
      <c r="B3" s="2"/>
      <c r="C3" s="6" t="s">
        <v>6</v>
      </c>
      <c r="D3" s="6"/>
      <c r="E3" s="6" t="s">
        <v>7</v>
      </c>
      <c r="F3" s="7"/>
      <c r="G3" s="7"/>
      <c r="H3" s="7"/>
      <c r="I3" s="7" t="s">
        <v>8</v>
      </c>
      <c r="J3" s="8"/>
      <c r="K3" s="3">
        <v>3</v>
      </c>
      <c r="L3" s="3"/>
      <c r="M3" s="3"/>
      <c r="N3" s="3"/>
      <c r="O3" s="3"/>
      <c r="P3" s="3"/>
      <c r="Q3" s="9" t="s">
        <v>9</v>
      </c>
      <c r="R3" s="9"/>
      <c r="S3" s="9"/>
      <c r="T3" s="9" t="s">
        <v>10</v>
      </c>
      <c r="U3" s="9"/>
      <c r="V3" s="9"/>
      <c r="W3" s="9" t="s">
        <v>11</v>
      </c>
      <c r="X3" s="9"/>
      <c r="Y3" s="9"/>
      <c r="Z3" s="9" t="s">
        <v>12</v>
      </c>
      <c r="AA3" s="9"/>
      <c r="AB3" s="9"/>
      <c r="AC3" s="9" t="s">
        <v>13</v>
      </c>
      <c r="AD3" s="9"/>
      <c r="AE3" s="9"/>
      <c r="AF3" s="9" t="s">
        <v>14</v>
      </c>
      <c r="AG3" s="9"/>
      <c r="AH3" s="9"/>
      <c r="AI3" s="9" t="s">
        <v>15</v>
      </c>
      <c r="AJ3" s="9"/>
      <c r="AK3" s="9"/>
      <c r="AL3" s="9" t="s">
        <v>16</v>
      </c>
      <c r="AM3" s="9"/>
      <c r="AN3" s="9"/>
      <c r="AO3" s="9" t="s">
        <v>17</v>
      </c>
      <c r="AP3" s="9"/>
      <c r="AQ3" s="9"/>
      <c r="AR3" s="9" t="s">
        <v>18</v>
      </c>
      <c r="AS3" s="9"/>
      <c r="AT3" s="9"/>
      <c r="AU3" s="9" t="s">
        <v>19</v>
      </c>
      <c r="AV3" s="9"/>
      <c r="AW3" s="9"/>
      <c r="AX3" s="9" t="s">
        <v>20</v>
      </c>
      <c r="AY3" s="9"/>
      <c r="AZ3" s="9"/>
      <c r="BA3" s="9" t="s">
        <v>21</v>
      </c>
      <c r="BB3" s="9"/>
      <c r="BC3" s="9"/>
      <c r="BD3" s="10" t="s">
        <v>22</v>
      </c>
    </row>
    <row r="4" spans="1:56" ht="53.1" customHeight="1" x14ac:dyDescent="0.4">
      <c r="A4" s="11" t="s">
        <v>23</v>
      </c>
      <c r="B4" s="12" t="s">
        <v>24</v>
      </c>
      <c r="C4" s="12" t="s">
        <v>25</v>
      </c>
      <c r="D4" s="11" t="s">
        <v>26</v>
      </c>
      <c r="E4" s="12" t="s">
        <v>27</v>
      </c>
      <c r="F4" s="12" t="s">
        <v>28</v>
      </c>
      <c r="G4" s="12" t="s">
        <v>5</v>
      </c>
      <c r="H4" s="12" t="s">
        <v>29</v>
      </c>
      <c r="I4" s="13" t="s">
        <v>30</v>
      </c>
      <c r="J4" s="12" t="s">
        <v>31</v>
      </c>
      <c r="K4" s="12" t="s">
        <v>32</v>
      </c>
      <c r="L4" s="12" t="s">
        <v>33</v>
      </c>
      <c r="M4" s="12" t="s">
        <v>34</v>
      </c>
      <c r="N4" s="12" t="s">
        <v>35</v>
      </c>
      <c r="O4" s="13" t="s">
        <v>36</v>
      </c>
      <c r="P4" s="3"/>
      <c r="Q4" s="14" t="s">
        <v>37</v>
      </c>
      <c r="R4" s="14" t="s">
        <v>38</v>
      </c>
      <c r="S4" s="14" t="s">
        <v>39</v>
      </c>
      <c r="T4" s="14" t="s">
        <v>37</v>
      </c>
      <c r="U4" s="14" t="s">
        <v>38</v>
      </c>
      <c r="V4" s="14" t="s">
        <v>39</v>
      </c>
      <c r="W4" s="14" t="s">
        <v>37</v>
      </c>
      <c r="X4" s="14" t="s">
        <v>38</v>
      </c>
      <c r="Y4" s="14" t="s">
        <v>39</v>
      </c>
      <c r="Z4" s="14" t="s">
        <v>37</v>
      </c>
      <c r="AA4" s="14" t="s">
        <v>38</v>
      </c>
      <c r="AB4" s="14" t="s">
        <v>39</v>
      </c>
      <c r="AC4" s="14" t="s">
        <v>37</v>
      </c>
      <c r="AD4" s="14" t="s">
        <v>38</v>
      </c>
      <c r="AE4" s="14" t="s">
        <v>39</v>
      </c>
      <c r="AF4" s="14" t="s">
        <v>37</v>
      </c>
      <c r="AG4" s="14" t="s">
        <v>38</v>
      </c>
      <c r="AH4" s="14" t="s">
        <v>39</v>
      </c>
      <c r="AI4" s="14" t="s">
        <v>37</v>
      </c>
      <c r="AJ4" s="14" t="s">
        <v>38</v>
      </c>
      <c r="AK4" s="14" t="s">
        <v>39</v>
      </c>
      <c r="AL4" s="14" t="s">
        <v>37</v>
      </c>
      <c r="AM4" s="14" t="s">
        <v>38</v>
      </c>
      <c r="AN4" s="14" t="s">
        <v>39</v>
      </c>
      <c r="AO4" s="14" t="s">
        <v>37</v>
      </c>
      <c r="AP4" s="14" t="s">
        <v>38</v>
      </c>
      <c r="AQ4" s="14" t="s">
        <v>39</v>
      </c>
      <c r="AR4" s="14" t="s">
        <v>37</v>
      </c>
      <c r="AS4" s="14" t="s">
        <v>38</v>
      </c>
      <c r="AT4" s="14" t="s">
        <v>39</v>
      </c>
      <c r="AU4" s="14" t="s">
        <v>37</v>
      </c>
      <c r="AV4" s="14" t="s">
        <v>38</v>
      </c>
      <c r="AW4" s="14" t="s">
        <v>39</v>
      </c>
      <c r="AX4" s="14" t="s">
        <v>37</v>
      </c>
      <c r="AY4" s="14" t="s">
        <v>38</v>
      </c>
      <c r="AZ4" s="14" t="s">
        <v>39</v>
      </c>
      <c r="BA4" s="14" t="s">
        <v>37</v>
      </c>
      <c r="BB4" s="14" t="s">
        <v>38</v>
      </c>
      <c r="BC4" s="14" t="s">
        <v>39</v>
      </c>
      <c r="BD4" s="14" t="s">
        <v>40</v>
      </c>
    </row>
    <row r="5" spans="1:56" x14ac:dyDescent="0.35">
      <c r="A5" s="15">
        <v>1</v>
      </c>
      <c r="B5" s="15" t="s">
        <v>41</v>
      </c>
      <c r="C5" s="15" t="s">
        <v>42</v>
      </c>
      <c r="D5" s="15" t="b">
        <v>0</v>
      </c>
      <c r="E5" s="15">
        <f>IF(O5=0,"DNS",IF(O5&lt;('Tomahawk PST#9'!$K$2*'Tomahawk PST#9'!$K$3),"DNF",I5))</f>
        <v>83</v>
      </c>
      <c r="F5" s="15">
        <f>IF(ISNUMBER(E5),J5,"")</f>
        <v>6</v>
      </c>
      <c r="G5" s="15" t="b">
        <v>0</v>
      </c>
      <c r="H5" s="15"/>
      <c r="I5" s="16">
        <f>K5+L5*2+M5*3+N5*5</f>
        <v>83</v>
      </c>
      <c r="J5" s="15">
        <f>COUNTIF($Q5:$AZ5,0)</f>
        <v>6</v>
      </c>
      <c r="K5" s="15">
        <f>COUNTIF($Q5:$AZ5,1)</f>
        <v>2</v>
      </c>
      <c r="L5" s="15">
        <f>COUNTIF($Q5:$AZ5,2)</f>
        <v>1</v>
      </c>
      <c r="M5" s="15">
        <f>COUNTIF($Q5:$AZ5,3)</f>
        <v>13</v>
      </c>
      <c r="N5" s="15">
        <f>COUNTIF($Q5:$AZ5,5)</f>
        <v>8</v>
      </c>
      <c r="O5" s="15">
        <f>SUM(J5:N5)</f>
        <v>30</v>
      </c>
      <c r="P5" s="15"/>
      <c r="Q5" s="15">
        <v>3</v>
      </c>
      <c r="R5" s="15">
        <v>3</v>
      </c>
      <c r="S5" s="15">
        <v>3</v>
      </c>
      <c r="T5" s="15">
        <v>1</v>
      </c>
      <c r="U5" s="15">
        <v>0</v>
      </c>
      <c r="V5" s="15">
        <v>0</v>
      </c>
      <c r="W5" s="15">
        <v>3</v>
      </c>
      <c r="X5" s="15">
        <v>0</v>
      </c>
      <c r="Y5" s="15">
        <v>0</v>
      </c>
      <c r="Z5" s="15">
        <v>5</v>
      </c>
      <c r="AA5" s="15">
        <v>3</v>
      </c>
      <c r="AB5" s="15">
        <v>3</v>
      </c>
      <c r="AC5" s="15">
        <v>5</v>
      </c>
      <c r="AD5" s="15">
        <v>3</v>
      </c>
      <c r="AE5" s="15">
        <v>3</v>
      </c>
      <c r="AF5" s="15">
        <v>5</v>
      </c>
      <c r="AG5" s="15">
        <v>3</v>
      </c>
      <c r="AH5" s="15">
        <v>3</v>
      </c>
      <c r="AI5" s="15">
        <v>5</v>
      </c>
      <c r="AJ5" s="15">
        <v>5</v>
      </c>
      <c r="AK5" s="15">
        <v>1</v>
      </c>
      <c r="AL5" s="15">
        <v>5</v>
      </c>
      <c r="AM5" s="15">
        <v>0</v>
      </c>
      <c r="AN5" s="15">
        <v>0</v>
      </c>
      <c r="AO5" s="15">
        <v>5</v>
      </c>
      <c r="AP5" s="15">
        <v>3</v>
      </c>
      <c r="AQ5" s="15">
        <v>3</v>
      </c>
      <c r="AR5" s="15">
        <v>5</v>
      </c>
      <c r="AS5" s="15">
        <v>3</v>
      </c>
      <c r="AT5" s="15">
        <v>2</v>
      </c>
      <c r="AU5" s="15"/>
      <c r="AV5" s="15"/>
      <c r="AW5" s="15"/>
      <c r="AX5" s="15"/>
      <c r="AY5" s="15"/>
      <c r="AZ5" s="15"/>
      <c r="BA5" s="15">
        <f t="shared" ref="BA5:BC9" si="0">SUM(Q5,T5,W5,Z5,AC5,AF5,AI5,AL5,AO5,AR5,AU5,AX5)</f>
        <v>42</v>
      </c>
      <c r="BB5" s="15">
        <f t="shared" si="0"/>
        <v>23</v>
      </c>
      <c r="BC5" s="15">
        <f t="shared" si="0"/>
        <v>18</v>
      </c>
      <c r="BD5" s="15">
        <f t="shared" ref="BD5" si="1">MIN(Q5:S5)+MIN(T5:V5)+MIN(W5:Y5)+MIN(Z5:AB5)+MIN(AC5:AE5)+MIN(AF5:AH5)+MIN(AI5:AK5)+MIN(AL5:AN5)+MIN(AO5:AQ5)+MIN(AR5:AT5)+MIN(AU5:AW5)+MIN(AX5:AZ5)</f>
        <v>18</v>
      </c>
    </row>
    <row r="6" spans="1:56" x14ac:dyDescent="0.35">
      <c r="A6" s="17">
        <v>2</v>
      </c>
      <c r="B6" s="17" t="s">
        <v>41</v>
      </c>
      <c r="C6" s="17" t="s">
        <v>43</v>
      </c>
      <c r="D6" s="17" t="b">
        <v>1</v>
      </c>
      <c r="E6" s="17">
        <f>IF(O6=0,"DNS",IF(O6&lt;($K$2*$K$3),"DNF",I6))</f>
        <v>88</v>
      </c>
      <c r="F6" s="17">
        <f>IF(ISNUMBER(E6),J6,"")</f>
        <v>3</v>
      </c>
      <c r="G6" s="17" t="b">
        <v>0</v>
      </c>
      <c r="H6" s="17">
        <v>1</v>
      </c>
      <c r="I6" s="18">
        <f>K6+L6*2+M6*3+N6*5</f>
        <v>88</v>
      </c>
      <c r="J6" s="17">
        <f>COUNTIF($Q6:$AZ6,0)</f>
        <v>3</v>
      </c>
      <c r="K6" s="17">
        <f>COUNTIF($Q6:$AZ6,1)</f>
        <v>5</v>
      </c>
      <c r="L6" s="17">
        <f>COUNTIF($Q6:$AZ6,2)</f>
        <v>3</v>
      </c>
      <c r="M6" s="17">
        <f>COUNTIF($Q6:$AZ6,3)</f>
        <v>9</v>
      </c>
      <c r="N6" s="17">
        <f>COUNTIF($Q6:$AZ6,5)</f>
        <v>10</v>
      </c>
      <c r="O6" s="17">
        <f>SUM(J6:N6)</f>
        <v>30</v>
      </c>
      <c r="P6" s="17"/>
      <c r="Q6" s="17">
        <v>3</v>
      </c>
      <c r="R6" s="17">
        <v>5</v>
      </c>
      <c r="S6" s="17">
        <v>1</v>
      </c>
      <c r="T6" s="17">
        <v>5</v>
      </c>
      <c r="U6" s="17">
        <v>3</v>
      </c>
      <c r="V6" s="17">
        <v>3</v>
      </c>
      <c r="W6" s="17">
        <v>0</v>
      </c>
      <c r="X6" s="17">
        <v>3</v>
      </c>
      <c r="Y6" s="17">
        <v>2</v>
      </c>
      <c r="Z6" s="17">
        <v>2</v>
      </c>
      <c r="AA6" s="17">
        <v>3</v>
      </c>
      <c r="AB6" s="17">
        <v>0</v>
      </c>
      <c r="AC6" s="17">
        <v>5</v>
      </c>
      <c r="AD6" s="17">
        <v>2</v>
      </c>
      <c r="AE6" s="17">
        <v>0</v>
      </c>
      <c r="AF6" s="17">
        <v>5</v>
      </c>
      <c r="AG6" s="17">
        <v>5</v>
      </c>
      <c r="AH6" s="17">
        <v>1</v>
      </c>
      <c r="AI6" s="17">
        <v>5</v>
      </c>
      <c r="AJ6" s="17">
        <v>3</v>
      </c>
      <c r="AK6" s="17">
        <v>3</v>
      </c>
      <c r="AL6" s="17">
        <v>5</v>
      </c>
      <c r="AM6" s="17">
        <v>5</v>
      </c>
      <c r="AN6" s="17">
        <v>5</v>
      </c>
      <c r="AO6" s="17">
        <v>3</v>
      </c>
      <c r="AP6" s="17">
        <v>1</v>
      </c>
      <c r="AQ6" s="17">
        <v>1</v>
      </c>
      <c r="AR6" s="17">
        <v>3</v>
      </c>
      <c r="AS6" s="17">
        <v>1</v>
      </c>
      <c r="AT6" s="17">
        <v>5</v>
      </c>
      <c r="AU6" s="17"/>
      <c r="AV6" s="17"/>
      <c r="AW6" s="17"/>
      <c r="AX6" s="17"/>
      <c r="AY6" s="17"/>
      <c r="AZ6" s="17"/>
      <c r="BA6" s="17">
        <f t="shared" si="0"/>
        <v>36</v>
      </c>
      <c r="BB6" s="17">
        <f t="shared" si="0"/>
        <v>31</v>
      </c>
      <c r="BC6" s="17">
        <f t="shared" si="0"/>
        <v>21</v>
      </c>
      <c r="BD6" s="17">
        <f>MIN(Q6:S6)+MIN(T6:V6)+MIN(W6:Y6)+MIN(Z6:AB6)+MIN(AC6:AE6)+MIN(AF6:AH6)+MIN(AI6:AK6)+MIN(AL6:AN6)+MIN(AO6:AQ6)+MIN(AR6:AT6)+MIN(AU6:AW6)+MIN(AX6:AZ6)</f>
        <v>15</v>
      </c>
    </row>
    <row r="7" spans="1:56" x14ac:dyDescent="0.35">
      <c r="A7" s="15" t="s">
        <v>44</v>
      </c>
      <c r="B7" s="15" t="s">
        <v>41</v>
      </c>
      <c r="C7" s="15" t="s">
        <v>45</v>
      </c>
      <c r="D7" s="15" t="b">
        <v>0</v>
      </c>
      <c r="E7" s="15" t="str">
        <f>IF(O7=0,"DNS",IF(O7&lt;('Tomahawk PST#9'!$K$2*'Tomahawk PST#9'!$K$3),"DNF",I7))</f>
        <v>DNF</v>
      </c>
      <c r="F7" s="15" t="str">
        <f>IF(ISNUMBER(E7),J7,"")</f>
        <v/>
      </c>
      <c r="G7" s="15" t="b">
        <v>0</v>
      </c>
      <c r="H7" s="15"/>
      <c r="I7" s="16">
        <f>K7+L7*2+M7*3+N7*5</f>
        <v>66</v>
      </c>
      <c r="J7" s="15">
        <f>COUNTIF($Q7:$AZ7,0)</f>
        <v>3</v>
      </c>
      <c r="K7" s="15">
        <f>COUNTIF($Q7:$AZ7,1)</f>
        <v>1</v>
      </c>
      <c r="L7" s="15">
        <f>COUNTIF($Q7:$AZ7,2)</f>
        <v>3</v>
      </c>
      <c r="M7" s="15">
        <f>COUNTIF($Q7:$AZ7,3)</f>
        <v>3</v>
      </c>
      <c r="N7" s="15">
        <f>COUNTIF($Q7:$AZ7,5)</f>
        <v>10</v>
      </c>
      <c r="O7" s="15">
        <f>SUM(J7:N7)</f>
        <v>20</v>
      </c>
      <c r="P7" s="15"/>
      <c r="Q7" s="15">
        <v>5</v>
      </c>
      <c r="R7" s="15">
        <v>5</v>
      </c>
      <c r="S7" s="15"/>
      <c r="T7" s="15">
        <v>2</v>
      </c>
      <c r="U7" s="15">
        <v>5</v>
      </c>
      <c r="V7" s="15"/>
      <c r="W7" s="15">
        <v>1</v>
      </c>
      <c r="X7" s="15">
        <v>0</v>
      </c>
      <c r="Y7" s="15"/>
      <c r="Z7" s="15">
        <v>5</v>
      </c>
      <c r="AA7" s="15">
        <v>5</v>
      </c>
      <c r="AB7" s="15"/>
      <c r="AC7" s="15">
        <v>5</v>
      </c>
      <c r="AD7" s="15">
        <v>5</v>
      </c>
      <c r="AE7" s="15"/>
      <c r="AF7" s="15">
        <v>3</v>
      </c>
      <c r="AG7" s="15">
        <v>0</v>
      </c>
      <c r="AH7" s="15"/>
      <c r="AI7" s="15">
        <v>5</v>
      </c>
      <c r="AJ7" s="15">
        <v>0</v>
      </c>
      <c r="AK7" s="15"/>
      <c r="AL7" s="15">
        <v>5</v>
      </c>
      <c r="AM7" s="15">
        <v>3</v>
      </c>
      <c r="AN7" s="15"/>
      <c r="AO7" s="15">
        <v>3</v>
      </c>
      <c r="AP7" s="15">
        <v>2</v>
      </c>
      <c r="AQ7" s="15"/>
      <c r="AR7" s="15">
        <v>5</v>
      </c>
      <c r="AS7" s="15">
        <v>2</v>
      </c>
      <c r="AT7" s="15"/>
      <c r="AU7" s="15"/>
      <c r="AV7" s="15"/>
      <c r="AW7" s="15"/>
      <c r="AX7" s="15"/>
      <c r="AY7" s="15"/>
      <c r="AZ7" s="15"/>
      <c r="BA7" s="15">
        <f t="shared" si="0"/>
        <v>39</v>
      </c>
      <c r="BB7" s="15">
        <f t="shared" si="0"/>
        <v>27</v>
      </c>
      <c r="BC7" s="15">
        <f t="shared" si="0"/>
        <v>0</v>
      </c>
      <c r="BD7" s="15">
        <f>MIN(Q7:S7)+MIN(T7:V7)+MIN(W7:Y7)+MIN(Z7:AB7)+MIN(AC7:AE7)+MIN(AF7:AH7)+MIN(AI7:AK7)+MIN(AL7:AN7)+MIN(AO7:AQ7)+MIN(AR7:AT7)+MIN(AU7:AW7)+MIN(AX7:AZ7)</f>
        <v>24</v>
      </c>
    </row>
    <row r="8" spans="1:56" x14ac:dyDescent="0.35">
      <c r="A8" s="17" t="s">
        <v>44</v>
      </c>
      <c r="B8" s="17" t="s">
        <v>41</v>
      </c>
      <c r="C8" s="17" t="s">
        <v>46</v>
      </c>
      <c r="D8" s="17" t="b">
        <v>1</v>
      </c>
      <c r="E8" s="17" t="str">
        <f>IF(O8=0,"DNS",IF(O8&lt;('Tomahawk PST#9'!$K$2*'Tomahawk PST#9'!$K$3),"DNF",I8))</f>
        <v>DNF</v>
      </c>
      <c r="F8" s="17" t="str">
        <f>IF(ISNUMBER(E8),J8,"")</f>
        <v/>
      </c>
      <c r="G8" s="17" t="b">
        <v>0</v>
      </c>
      <c r="H8" s="17"/>
      <c r="I8" s="18">
        <f>K8+L8*2+M8*3+N8*5</f>
        <v>6</v>
      </c>
      <c r="J8" s="17">
        <f>COUNTIF($Q8:$AZ8,0)</f>
        <v>8</v>
      </c>
      <c r="K8" s="17">
        <f>COUNTIF($Q8:$AZ8,1)</f>
        <v>1</v>
      </c>
      <c r="L8" s="17">
        <f>COUNTIF($Q8:$AZ8,2)</f>
        <v>0</v>
      </c>
      <c r="M8" s="17">
        <f>COUNTIF($Q8:$AZ8,3)</f>
        <v>0</v>
      </c>
      <c r="N8" s="17">
        <f>COUNTIF($Q8:$AZ8,5)</f>
        <v>1</v>
      </c>
      <c r="O8" s="17">
        <f>SUM(J8:N8)</f>
        <v>10</v>
      </c>
      <c r="P8" s="17"/>
      <c r="Q8" s="17">
        <v>0</v>
      </c>
      <c r="R8" s="17"/>
      <c r="S8" s="17"/>
      <c r="T8" s="17">
        <v>0</v>
      </c>
      <c r="U8" s="17"/>
      <c r="V8" s="17"/>
      <c r="W8" s="17">
        <v>0</v>
      </c>
      <c r="X8" s="17"/>
      <c r="Y8" s="17"/>
      <c r="Z8" s="17">
        <v>1</v>
      </c>
      <c r="AA8" s="17"/>
      <c r="AB8" s="17"/>
      <c r="AC8" s="17">
        <v>0</v>
      </c>
      <c r="AD8" s="17"/>
      <c r="AE8" s="17"/>
      <c r="AF8" s="17">
        <v>5</v>
      </c>
      <c r="AG8" s="17"/>
      <c r="AH8" s="17"/>
      <c r="AI8" s="17">
        <v>0</v>
      </c>
      <c r="AJ8" s="17"/>
      <c r="AK8" s="17"/>
      <c r="AL8" s="17">
        <v>0</v>
      </c>
      <c r="AM8" s="17"/>
      <c r="AN8" s="17"/>
      <c r="AO8" s="17">
        <v>0</v>
      </c>
      <c r="AP8" s="17"/>
      <c r="AQ8" s="17"/>
      <c r="AR8" s="17">
        <v>0</v>
      </c>
      <c r="AS8" s="17"/>
      <c r="AT8" s="17"/>
      <c r="AU8" s="17"/>
      <c r="AV8" s="17"/>
      <c r="AW8" s="17"/>
      <c r="AX8" s="17"/>
      <c r="AY8" s="17"/>
      <c r="AZ8" s="17"/>
      <c r="BA8" s="17">
        <f t="shared" si="0"/>
        <v>6</v>
      </c>
      <c r="BB8" s="17">
        <f t="shared" si="0"/>
        <v>0</v>
      </c>
      <c r="BC8" s="17">
        <f t="shared" si="0"/>
        <v>0</v>
      </c>
      <c r="BD8" s="17">
        <f>MIN(Q8:S8)+MIN(T8:V8)+MIN(W8:Y8)+MIN(Z8:AB8)+MIN(AC8:AE8)+MIN(AF8:AH8)+MIN(AI8:AK8)+MIN(AL8:AN8)+MIN(AO8:AQ8)+MIN(AR8:AT8)+MIN(AU8:AW8)+MIN(AX8:AZ8)</f>
        <v>6</v>
      </c>
    </row>
    <row r="9" spans="1:56" x14ac:dyDescent="0.35">
      <c r="A9" s="15" t="s">
        <v>44</v>
      </c>
      <c r="B9" s="15" t="s">
        <v>41</v>
      </c>
      <c r="C9" s="15" t="s">
        <v>47</v>
      </c>
      <c r="D9" s="15" t="b">
        <v>0</v>
      </c>
      <c r="E9" s="15" t="str">
        <f>IF(O9=0,"DNS",IF(O9&lt;('Tomahawk PST#9'!$K$2*'Tomahawk PST#9'!$K$3),"DNF",I9))</f>
        <v>DNF</v>
      </c>
      <c r="F9" s="15" t="str">
        <f>IF(ISNUMBER(E9),J9,"")</f>
        <v/>
      </c>
      <c r="G9" s="15" t="b">
        <v>0</v>
      </c>
      <c r="H9" s="15"/>
      <c r="I9" s="16">
        <f>K9+L9*2+M9*3+N9*5</f>
        <v>46</v>
      </c>
      <c r="J9" s="15">
        <f>COUNTIF($Q9:$AZ9,0)</f>
        <v>3</v>
      </c>
      <c r="K9" s="15">
        <f>COUNTIF($Q9:$AZ9,1)</f>
        <v>4</v>
      </c>
      <c r="L9" s="15">
        <f>COUNTIF($Q9:$AZ9,2)</f>
        <v>1</v>
      </c>
      <c r="M9" s="15">
        <f>COUNTIF($Q9:$AZ9,3)</f>
        <v>10</v>
      </c>
      <c r="N9" s="15">
        <f>COUNTIF($Q9:$AZ9,5)</f>
        <v>2</v>
      </c>
      <c r="O9" s="15">
        <f>SUM(J9:N9)</f>
        <v>20</v>
      </c>
      <c r="P9" s="15"/>
      <c r="Q9" s="15">
        <v>3</v>
      </c>
      <c r="R9" s="15">
        <v>3</v>
      </c>
      <c r="S9" s="15"/>
      <c r="T9" s="15">
        <v>3</v>
      </c>
      <c r="U9" s="15">
        <v>3</v>
      </c>
      <c r="V9" s="15"/>
      <c r="W9" s="15">
        <v>0</v>
      </c>
      <c r="X9" s="15">
        <v>1</v>
      </c>
      <c r="Y9" s="15"/>
      <c r="Z9" s="15">
        <v>5</v>
      </c>
      <c r="AA9" s="15">
        <v>3</v>
      </c>
      <c r="AB9" s="15"/>
      <c r="AC9" s="15">
        <v>0</v>
      </c>
      <c r="AD9" s="15">
        <v>1</v>
      </c>
      <c r="AE9" s="15"/>
      <c r="AF9" s="15">
        <v>5</v>
      </c>
      <c r="AG9" s="15">
        <v>3</v>
      </c>
      <c r="AH9" s="15"/>
      <c r="AI9" s="15">
        <v>2</v>
      </c>
      <c r="AJ9" s="15">
        <v>0</v>
      </c>
      <c r="AK9" s="15"/>
      <c r="AL9" s="15">
        <v>3</v>
      </c>
      <c r="AM9" s="15">
        <v>3</v>
      </c>
      <c r="AN9" s="15"/>
      <c r="AO9" s="15">
        <v>1</v>
      </c>
      <c r="AP9" s="15">
        <v>3</v>
      </c>
      <c r="AQ9" s="15"/>
      <c r="AR9" s="15">
        <v>3</v>
      </c>
      <c r="AS9" s="15">
        <v>1</v>
      </c>
      <c r="AT9" s="15"/>
      <c r="AU9" s="15"/>
      <c r="AV9" s="15"/>
      <c r="AW9" s="15"/>
      <c r="AX9" s="15"/>
      <c r="AY9" s="15"/>
      <c r="AZ9" s="15"/>
      <c r="BA9" s="15">
        <f t="shared" si="0"/>
        <v>25</v>
      </c>
      <c r="BB9" s="15">
        <f t="shared" si="0"/>
        <v>21</v>
      </c>
      <c r="BC9" s="15">
        <f t="shared" si="0"/>
        <v>0</v>
      </c>
      <c r="BD9" s="15">
        <f>MIN(Q9:S9)+MIN(T9:V9)+MIN(W9:Y9)+MIN(Z9:AB9)+MIN(AC9:AE9)+MIN(AF9:AH9)+MIN(AI9:AK9)+MIN(AL9:AN9)+MIN(AO9:AQ9)+MIN(AR9:AT9)+MIN(AU9:AW9)+MIN(AX9:AZ9)</f>
        <v>17</v>
      </c>
    </row>
    <row r="10" spans="1:56" x14ac:dyDescent="0.35">
      <c r="A10" s="19">
        <v>1</v>
      </c>
      <c r="B10" s="19" t="s">
        <v>48</v>
      </c>
      <c r="C10" s="19" t="s">
        <v>49</v>
      </c>
      <c r="D10" s="19" t="b">
        <v>0</v>
      </c>
      <c r="E10" s="19">
        <f>IF(O10=0,"DNS",IF(O10&lt;('Tomahawk PST#9'!$K$2*'Tomahawk PST#9'!$K$3),"DNF",I10))</f>
        <v>21</v>
      </c>
      <c r="F10" s="19">
        <f>IF(ISNUMBER(E10),J10,"")</f>
        <v>15</v>
      </c>
      <c r="G10" s="19" t="b">
        <v>0</v>
      </c>
      <c r="H10" s="19"/>
      <c r="I10" s="20">
        <f>K10+L10*2+M10*3+N10*5</f>
        <v>21</v>
      </c>
      <c r="J10" s="19">
        <f>COUNTIF($Q10:$AZ10,0)</f>
        <v>15</v>
      </c>
      <c r="K10" s="19">
        <f>COUNTIF($Q10:$AZ10,1)</f>
        <v>11</v>
      </c>
      <c r="L10" s="19">
        <f>COUNTIF($Q10:$AZ10,2)</f>
        <v>2</v>
      </c>
      <c r="M10" s="19">
        <f>COUNTIF($Q10:$AZ10,3)</f>
        <v>2</v>
      </c>
      <c r="N10" s="19">
        <f>COUNTIF($Q10:$AZ10,5)</f>
        <v>0</v>
      </c>
      <c r="O10" s="19">
        <f>SUM(J10:N10)</f>
        <v>30</v>
      </c>
      <c r="P10" s="19"/>
      <c r="Q10" s="19">
        <v>1</v>
      </c>
      <c r="R10" s="19">
        <v>1</v>
      </c>
      <c r="S10" s="19">
        <v>0</v>
      </c>
      <c r="T10" s="19">
        <v>0</v>
      </c>
      <c r="U10" s="19">
        <v>0</v>
      </c>
      <c r="V10" s="19">
        <v>0</v>
      </c>
      <c r="W10" s="19">
        <v>1</v>
      </c>
      <c r="X10" s="19">
        <v>1</v>
      </c>
      <c r="Y10" s="19">
        <v>0</v>
      </c>
      <c r="Z10" s="19">
        <v>1</v>
      </c>
      <c r="AA10" s="19">
        <v>2</v>
      </c>
      <c r="AB10" s="19">
        <v>1</v>
      </c>
      <c r="AC10" s="19">
        <v>0</v>
      </c>
      <c r="AD10" s="19">
        <v>1</v>
      </c>
      <c r="AE10" s="19">
        <v>0</v>
      </c>
      <c r="AF10" s="19">
        <v>3</v>
      </c>
      <c r="AG10" s="19">
        <v>0</v>
      </c>
      <c r="AH10" s="19">
        <v>1</v>
      </c>
      <c r="AI10" s="19">
        <v>2</v>
      </c>
      <c r="AJ10" s="19">
        <v>1</v>
      </c>
      <c r="AK10" s="19">
        <v>0</v>
      </c>
      <c r="AL10" s="19">
        <v>0</v>
      </c>
      <c r="AM10" s="19">
        <v>1</v>
      </c>
      <c r="AN10" s="19">
        <v>0</v>
      </c>
      <c r="AO10" s="19">
        <v>0</v>
      </c>
      <c r="AP10" s="19">
        <v>0</v>
      </c>
      <c r="AQ10" s="19">
        <v>0</v>
      </c>
      <c r="AR10" s="19">
        <v>3</v>
      </c>
      <c r="AS10" s="19">
        <v>1</v>
      </c>
      <c r="AT10" s="19">
        <v>0</v>
      </c>
      <c r="AU10" s="19"/>
      <c r="AV10" s="19"/>
      <c r="AW10" s="19"/>
      <c r="AX10" s="19"/>
      <c r="AY10" s="19"/>
      <c r="AZ10" s="19"/>
      <c r="BA10" s="19">
        <f>SUM(Q10,T10,W10,Z10,AC10,AF10,AI10,AL10,AO10,AR10,AU10,AX10)</f>
        <v>11</v>
      </c>
      <c r="BB10" s="19">
        <f>SUM(R10,U10,X10,AA10,AD10,AG10,AJ10,AM10,AP10,AS10,AV10,AY10)</f>
        <v>8</v>
      </c>
      <c r="BC10" s="19">
        <f>SUM(S10,V10,Y10,AB10,AE10,AH10,AK10,AN10,AQ10,AT10,AW10,AZ10)</f>
        <v>2</v>
      </c>
      <c r="BD10" s="19">
        <f>MIN(Q10:S10)+MIN(T10:V10)+MIN(W10:Y10)+MIN(Z10:AB10)+MIN(AC10:AE10)+MIN(AF10:AH10)+MIN(AI10:AK10)+MIN(AL10:AN10)+MIN(AO10:AQ10)+MIN(AR10:AT10)+MIN(AU10:AW10)+MIN(AX10:AZ10)</f>
        <v>1</v>
      </c>
    </row>
    <row r="11" spans="1:56" x14ac:dyDescent="0.35">
      <c r="A11" s="21">
        <v>2</v>
      </c>
      <c r="B11" s="21" t="s">
        <v>48</v>
      </c>
      <c r="C11" s="21" t="s">
        <v>50</v>
      </c>
      <c r="D11" s="21" t="b">
        <v>1</v>
      </c>
      <c r="E11" s="21">
        <f>IF(O11=0,"DNS",IF(O11&lt;('Tomahawk PST#9'!$K$2*'Tomahawk PST#9'!$K$3),"DNF",I11))</f>
        <v>45</v>
      </c>
      <c r="F11" s="21">
        <f>IF(ISNUMBER(E11),J11,"")</f>
        <v>7</v>
      </c>
      <c r="G11" s="21" t="b">
        <v>0</v>
      </c>
      <c r="H11" s="21">
        <v>1</v>
      </c>
      <c r="I11" s="22">
        <f>K11+L11*2+M11*3+N11*5</f>
        <v>45</v>
      </c>
      <c r="J11" s="21">
        <f>COUNTIF($Q11:$AZ11,0)</f>
        <v>7</v>
      </c>
      <c r="K11" s="21">
        <f>COUNTIF($Q11:$AZ11,1)</f>
        <v>11</v>
      </c>
      <c r="L11" s="21">
        <f>COUNTIF($Q11:$AZ11,2)</f>
        <v>4</v>
      </c>
      <c r="M11" s="21">
        <f>COUNTIF($Q11:$AZ11,3)</f>
        <v>7</v>
      </c>
      <c r="N11" s="21">
        <f>COUNTIF($Q11:$AZ11,5)</f>
        <v>1</v>
      </c>
      <c r="O11" s="21">
        <f>SUM(J11:N11)</f>
        <v>30</v>
      </c>
      <c r="P11" s="21"/>
      <c r="Q11" s="21">
        <v>1</v>
      </c>
      <c r="R11" s="21">
        <v>1</v>
      </c>
      <c r="S11" s="21">
        <v>1</v>
      </c>
      <c r="T11" s="21">
        <v>1</v>
      </c>
      <c r="U11" s="21">
        <v>1</v>
      </c>
      <c r="V11" s="21">
        <v>0</v>
      </c>
      <c r="W11" s="21">
        <v>0</v>
      </c>
      <c r="X11" s="21">
        <v>0</v>
      </c>
      <c r="Y11" s="21">
        <v>0</v>
      </c>
      <c r="Z11" s="21">
        <v>2</v>
      </c>
      <c r="AA11" s="21">
        <v>3</v>
      </c>
      <c r="AB11" s="21">
        <v>3</v>
      </c>
      <c r="AC11" s="21">
        <v>0</v>
      </c>
      <c r="AD11" s="21">
        <v>0</v>
      </c>
      <c r="AE11" s="21">
        <v>0</v>
      </c>
      <c r="AF11" s="21">
        <v>2</v>
      </c>
      <c r="AG11" s="21">
        <v>3</v>
      </c>
      <c r="AH11" s="21">
        <v>2</v>
      </c>
      <c r="AI11" s="21">
        <v>1</v>
      </c>
      <c r="AJ11" s="21">
        <v>3</v>
      </c>
      <c r="AK11" s="21">
        <v>2</v>
      </c>
      <c r="AL11" s="21">
        <v>1</v>
      </c>
      <c r="AM11" s="21">
        <v>3</v>
      </c>
      <c r="AN11" s="21">
        <v>3</v>
      </c>
      <c r="AO11" s="21">
        <v>5</v>
      </c>
      <c r="AP11" s="21">
        <v>1</v>
      </c>
      <c r="AQ11" s="21">
        <v>1</v>
      </c>
      <c r="AR11" s="21">
        <v>3</v>
      </c>
      <c r="AS11" s="21">
        <v>1</v>
      </c>
      <c r="AT11" s="21">
        <v>1</v>
      </c>
      <c r="AU11" s="21"/>
      <c r="AV11" s="21"/>
      <c r="AW11" s="21"/>
      <c r="AX11" s="21"/>
      <c r="AY11" s="21"/>
      <c r="AZ11" s="21"/>
      <c r="BA11" s="21">
        <f>SUM(Q11,T11,W11,Z11,AC11,AF11,AI11,AL11,AO11,AR11,AU11,AX11)</f>
        <v>16</v>
      </c>
      <c r="BB11" s="21">
        <f>SUM(R11,U11,X11,AA11,AD11,AG11,AJ11,AM11,AP11,AS11,AV11,AY11)</f>
        <v>16</v>
      </c>
      <c r="BC11" s="21">
        <f>SUM(S11,V11,Y11,AB11,AE11,AH11,AK11,AN11,AQ11,AT11,AW11,AZ11)</f>
        <v>13</v>
      </c>
      <c r="BD11" s="21">
        <f>MIN(Q11:S11)+MIN(T11:V11)+MIN(W11:Y11)+MIN(Z11:AB11)+MIN(AC11:AE11)+MIN(AF11:AH11)+MIN(AI11:AK11)+MIN(AL11:AN11)+MIN(AO11:AQ11)+MIN(AR11:AT11)+MIN(AU11:AW11)+MIN(AX11:AZ11)</f>
        <v>9</v>
      </c>
    </row>
    <row r="12" spans="1:56" x14ac:dyDescent="0.35">
      <c r="A12" s="19" t="s">
        <v>44</v>
      </c>
      <c r="B12" s="19" t="s">
        <v>48</v>
      </c>
      <c r="C12" s="19" t="s">
        <v>51</v>
      </c>
      <c r="D12" s="19" t="b">
        <v>1</v>
      </c>
      <c r="E12" s="19" t="str">
        <f>IF(O12=0,"DNS",IF(O12&lt;('Tomahawk PST#9'!$K$2*'Tomahawk PST#9'!$K$3),"DNF",I12))</f>
        <v>DNF</v>
      </c>
      <c r="F12" s="19" t="str">
        <f>IF(ISNUMBER(E12),J12,"")</f>
        <v/>
      </c>
      <c r="G12" s="19" t="b">
        <v>0</v>
      </c>
      <c r="H12" s="19"/>
      <c r="I12" s="20">
        <f>K12+L12*2+M12*3+N12*5</f>
        <v>37</v>
      </c>
      <c r="J12" s="19">
        <f>COUNTIF($Q12:$AZ12,0)</f>
        <v>0</v>
      </c>
      <c r="K12" s="19">
        <f>COUNTIF($Q12:$AZ12,1)</f>
        <v>0</v>
      </c>
      <c r="L12" s="19">
        <f>COUNTIF($Q12:$AZ12,2)</f>
        <v>1</v>
      </c>
      <c r="M12" s="19">
        <f>COUNTIF($Q12:$AZ12,3)</f>
        <v>5</v>
      </c>
      <c r="N12" s="19">
        <f>COUNTIF($Q12:$AZ12,5)</f>
        <v>4</v>
      </c>
      <c r="O12" s="19">
        <f>SUM(J12:N12)</f>
        <v>10</v>
      </c>
      <c r="P12" s="19"/>
      <c r="Q12" s="19">
        <v>3</v>
      </c>
      <c r="R12" s="19"/>
      <c r="S12" s="19"/>
      <c r="T12" s="19">
        <v>2</v>
      </c>
      <c r="U12" s="19"/>
      <c r="V12" s="19"/>
      <c r="W12" s="19">
        <v>5</v>
      </c>
      <c r="X12" s="19"/>
      <c r="Y12" s="19"/>
      <c r="Z12" s="19">
        <v>5</v>
      </c>
      <c r="AA12" s="19"/>
      <c r="AB12" s="19"/>
      <c r="AC12" s="19">
        <v>3</v>
      </c>
      <c r="AD12" s="19"/>
      <c r="AE12" s="19"/>
      <c r="AF12" s="19">
        <v>5</v>
      </c>
      <c r="AG12" s="19"/>
      <c r="AH12" s="19"/>
      <c r="AI12" s="19">
        <v>5</v>
      </c>
      <c r="AJ12" s="19"/>
      <c r="AK12" s="19"/>
      <c r="AL12" s="19">
        <v>3</v>
      </c>
      <c r="AM12" s="19"/>
      <c r="AN12" s="19"/>
      <c r="AO12" s="19">
        <v>3</v>
      </c>
      <c r="AP12" s="19"/>
      <c r="AQ12" s="19"/>
      <c r="AR12" s="19">
        <v>3</v>
      </c>
      <c r="AS12" s="19"/>
      <c r="AT12" s="19"/>
      <c r="AU12" s="19"/>
      <c r="AV12" s="19"/>
      <c r="AW12" s="19"/>
      <c r="AX12" s="19"/>
      <c r="AY12" s="19"/>
      <c r="AZ12" s="19"/>
      <c r="BA12" s="19">
        <f>SUM(Q12,T12,W12,Z12,AC12,AF12,AI12,AL12,AO12,AR12,AU12,AX12)</f>
        <v>37</v>
      </c>
      <c r="BB12" s="19">
        <f>SUM(R12,U12,X12,AA12,AD12,AG12,AJ12,AM12,AP12,AS12,AV12,AY12)</f>
        <v>0</v>
      </c>
      <c r="BC12" s="19">
        <f>SUM(S12,V12,Y12,AB12,AE12,AH12,AK12,AN12,AQ12,AT12,AW12,AZ12)</f>
        <v>0</v>
      </c>
      <c r="BD12" s="19">
        <f>MIN(Q12:S12)+MIN(T12:V12)+MIN(W12:Y12)+MIN(Z12:AB12)+MIN(AC12:AE12)+MIN(AF12:AH12)+MIN(AI12:AK12)+MIN(AL12:AN12)+MIN(AO12:AQ12)+MIN(AR12:AT12)+MIN(AU12:AW12)+MIN(AX12:AZ12)</f>
        <v>37</v>
      </c>
    </row>
    <row r="13" spans="1:56" x14ac:dyDescent="0.35">
      <c r="A13" s="23">
        <v>1</v>
      </c>
      <c r="B13" s="24" t="s">
        <v>52</v>
      </c>
      <c r="C13" s="23" t="s">
        <v>53</v>
      </c>
      <c r="D13" s="24" t="b">
        <v>1</v>
      </c>
      <c r="E13" s="24">
        <f>IF(O13=0,"DNS",IF(O13&lt;('Tomahawk PST#9'!$K$2*'Tomahawk PST#9'!$K$3),"DNF",I13))</f>
        <v>26</v>
      </c>
      <c r="F13" s="24">
        <f>IF(ISNUMBER(E13),J13,"")</f>
        <v>17</v>
      </c>
      <c r="G13" s="24" t="b">
        <v>0</v>
      </c>
      <c r="H13" s="24">
        <v>1</v>
      </c>
      <c r="I13" s="25">
        <f>K13+L13*2+M13*3+N13*5</f>
        <v>26</v>
      </c>
      <c r="J13" s="24">
        <f>COUNTIF($Q13:$AZ13,0)</f>
        <v>17</v>
      </c>
      <c r="K13" s="24">
        <f>COUNTIF($Q13:$AZ13,1)</f>
        <v>6</v>
      </c>
      <c r="L13" s="24">
        <f>COUNTIF($Q13:$AZ13,2)</f>
        <v>3</v>
      </c>
      <c r="M13" s="24">
        <f>COUNTIF($Q13:$AZ13,3)</f>
        <v>3</v>
      </c>
      <c r="N13" s="24">
        <f>COUNTIF($Q13:$AZ13,5)</f>
        <v>1</v>
      </c>
      <c r="O13" s="24">
        <f>SUM(J13:N13)</f>
        <v>30</v>
      </c>
      <c r="P13" s="24"/>
      <c r="Q13" s="24">
        <v>2</v>
      </c>
      <c r="R13" s="24">
        <v>2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3</v>
      </c>
      <c r="Y13" s="24">
        <v>1</v>
      </c>
      <c r="Z13" s="24">
        <v>0</v>
      </c>
      <c r="AA13" s="24">
        <v>0</v>
      </c>
      <c r="AB13" s="24">
        <v>0</v>
      </c>
      <c r="AC13" s="24">
        <v>0</v>
      </c>
      <c r="AD13" s="24">
        <v>0</v>
      </c>
      <c r="AE13" s="24">
        <v>0</v>
      </c>
      <c r="AF13" s="24">
        <v>3</v>
      </c>
      <c r="AG13" s="24">
        <v>0</v>
      </c>
      <c r="AH13" s="24">
        <v>2</v>
      </c>
      <c r="AI13" s="24">
        <v>0</v>
      </c>
      <c r="AJ13" s="24">
        <v>0</v>
      </c>
      <c r="AK13" s="24">
        <v>0</v>
      </c>
      <c r="AL13" s="24">
        <v>0</v>
      </c>
      <c r="AM13" s="24">
        <v>3</v>
      </c>
      <c r="AN13" s="24">
        <v>0</v>
      </c>
      <c r="AO13" s="24">
        <v>1</v>
      </c>
      <c r="AP13" s="24">
        <v>5</v>
      </c>
      <c r="AQ13" s="24">
        <v>1</v>
      </c>
      <c r="AR13" s="24">
        <v>1</v>
      </c>
      <c r="AS13" s="24">
        <v>1</v>
      </c>
      <c r="AT13" s="24">
        <v>1</v>
      </c>
      <c r="AU13" s="24"/>
      <c r="AV13" s="24"/>
      <c r="AW13" s="24"/>
      <c r="AX13" s="24"/>
      <c r="AY13" s="24"/>
      <c r="AZ13" s="24"/>
      <c r="BA13" s="24">
        <f t="shared" ref="BA13:BC13" si="2">SUM(Q13,T13,W13,Z13,AC13,AF13,AI13,AL13,AO13,AR13,AU13,AX13)</f>
        <v>7</v>
      </c>
      <c r="BB13" s="24">
        <f t="shared" si="2"/>
        <v>14</v>
      </c>
      <c r="BC13" s="24">
        <f t="shared" si="2"/>
        <v>5</v>
      </c>
      <c r="BD13" s="24">
        <f t="shared" ref="BD13" si="3">MIN(Q13:S13)+MIN(T13:V13)+MIN(W13:Y13)+MIN(Z13:AB13)+MIN(AC13:AE13)+MIN(AF13:AH13)+MIN(AI13:AK13)+MIN(AL13:AN13)+MIN(AO13:AQ13)+MIN(AR13:AT13)+MIN(AU13:AW13)+MIN(AX13:AZ13)</f>
        <v>2</v>
      </c>
    </row>
    <row r="14" spans="1:56" x14ac:dyDescent="0.35">
      <c r="A14" s="26">
        <v>2</v>
      </c>
      <c r="B14" s="26" t="s">
        <v>52</v>
      </c>
      <c r="C14" s="26" t="s">
        <v>54</v>
      </c>
      <c r="D14" s="26" t="b">
        <v>0</v>
      </c>
      <c r="E14" s="26">
        <f>IF(O14=0,"DNS",IF(O14&lt;('Tomahawk PST#9'!$K$2*'Tomahawk PST#9'!$K$3),"DNF",I14))</f>
        <v>47</v>
      </c>
      <c r="F14" s="26">
        <f>IF(ISNUMBER(E14),J14,"")</f>
        <v>7</v>
      </c>
      <c r="G14" s="26" t="b">
        <v>0</v>
      </c>
      <c r="H14" s="26"/>
      <c r="I14" s="27">
        <f>K14+L14*2+M14*3+N14*5</f>
        <v>47</v>
      </c>
      <c r="J14" s="26">
        <f>COUNTIF($Q14:$AZ14,0)</f>
        <v>7</v>
      </c>
      <c r="K14" s="26">
        <f>COUNTIF($Q14:$AZ14,1)</f>
        <v>8</v>
      </c>
      <c r="L14" s="26">
        <f>COUNTIF($Q14:$AZ14,2)</f>
        <v>10</v>
      </c>
      <c r="M14" s="26">
        <f>COUNTIF($Q14:$AZ14,3)</f>
        <v>3</v>
      </c>
      <c r="N14" s="26">
        <f>COUNTIF($Q14:$AZ14,5)</f>
        <v>2</v>
      </c>
      <c r="O14" s="26">
        <f>SUM(J14:N14)</f>
        <v>30</v>
      </c>
      <c r="P14" s="26"/>
      <c r="Q14" s="26">
        <v>3</v>
      </c>
      <c r="R14" s="26">
        <v>1</v>
      </c>
      <c r="S14" s="26">
        <v>1</v>
      </c>
      <c r="T14" s="26">
        <v>3</v>
      </c>
      <c r="U14" s="26">
        <v>0</v>
      </c>
      <c r="V14" s="26">
        <v>2</v>
      </c>
      <c r="W14" s="26">
        <v>2</v>
      </c>
      <c r="X14" s="26">
        <v>1</v>
      </c>
      <c r="Y14" s="26">
        <v>2</v>
      </c>
      <c r="Z14" s="26">
        <v>2</v>
      </c>
      <c r="AA14" s="26">
        <v>0</v>
      </c>
      <c r="AB14" s="26">
        <v>0</v>
      </c>
      <c r="AC14" s="26">
        <v>2</v>
      </c>
      <c r="AD14" s="26">
        <v>0</v>
      </c>
      <c r="AE14" s="26">
        <v>0</v>
      </c>
      <c r="AF14" s="26">
        <v>1</v>
      </c>
      <c r="AG14" s="26">
        <v>2</v>
      </c>
      <c r="AH14" s="26">
        <v>3</v>
      </c>
      <c r="AI14" s="26">
        <v>5</v>
      </c>
      <c r="AJ14" s="26">
        <v>0</v>
      </c>
      <c r="AK14" s="26">
        <v>0</v>
      </c>
      <c r="AL14" s="26">
        <v>1</v>
      </c>
      <c r="AM14" s="26">
        <v>1</v>
      </c>
      <c r="AN14" s="26">
        <v>5</v>
      </c>
      <c r="AO14" s="26">
        <v>2</v>
      </c>
      <c r="AP14" s="26">
        <v>2</v>
      </c>
      <c r="AQ14" s="26">
        <v>2</v>
      </c>
      <c r="AR14" s="26">
        <v>2</v>
      </c>
      <c r="AS14" s="26">
        <v>1</v>
      </c>
      <c r="AT14" s="26">
        <v>1</v>
      </c>
      <c r="AU14" s="26"/>
      <c r="AV14" s="26"/>
      <c r="AW14" s="26"/>
      <c r="AX14" s="26"/>
      <c r="AY14" s="26"/>
      <c r="AZ14" s="26"/>
      <c r="BA14" s="26">
        <f>SUM(Q14,T14,W14,Z14,AC14,AF14,AI14,AL14,AO14,AR14,AU14,AX14)</f>
        <v>23</v>
      </c>
      <c r="BB14" s="26">
        <f>SUM(R14,U14,X14,AA14,AD14,AG14,AJ14,AM14,AP14,AS14,AV14,AY14)</f>
        <v>8</v>
      </c>
      <c r="BC14" s="26">
        <f>SUM(S14,V14,Y14,AB14,AE14,AH14,AK14,AN14,AQ14,AT14,AW14,AZ14)</f>
        <v>16</v>
      </c>
      <c r="BD14" s="26">
        <f>MIN(Q14:S14)+MIN(T14:V14)+MIN(W14:Y14)+MIN(Z14:AB14)+MIN(AC14:AE14)+MIN(AF14:AH14)+MIN(AI14:AK14)+MIN(AL14:AN14)+MIN(AO14:AQ14)+MIN(AR14:AT14)+MIN(AU14:AW14)+MIN(AX14:AZ14)</f>
        <v>7</v>
      </c>
    </row>
    <row r="15" spans="1:56" x14ac:dyDescent="0.35">
      <c r="A15" s="24">
        <v>3</v>
      </c>
      <c r="B15" s="24" t="s">
        <v>52</v>
      </c>
      <c r="C15" s="24" t="s">
        <v>55</v>
      </c>
      <c r="D15" s="24" t="b">
        <v>0</v>
      </c>
      <c r="E15" s="24">
        <f>IF(O15=0,"DNS",IF(O15&lt;('Tomahawk PST#9'!$K$2*'Tomahawk PST#9'!$K$3),"DNF",I15))</f>
        <v>63</v>
      </c>
      <c r="F15" s="24">
        <f>IF(ISNUMBER(E15),J15,"")</f>
        <v>9</v>
      </c>
      <c r="G15" s="24" t="b">
        <v>0</v>
      </c>
      <c r="H15" s="24"/>
      <c r="I15" s="25">
        <f>K15+L15*2+M15*3+N15*5</f>
        <v>63</v>
      </c>
      <c r="J15" s="24">
        <f>COUNTIF($Q15:$AZ15,0)</f>
        <v>9</v>
      </c>
      <c r="K15" s="24">
        <f>COUNTIF($Q15:$AZ15,1)</f>
        <v>5</v>
      </c>
      <c r="L15" s="24">
        <f>COUNTIF($Q15:$AZ15,2)</f>
        <v>4</v>
      </c>
      <c r="M15" s="24">
        <f>COUNTIF($Q15:$AZ15,3)</f>
        <v>5</v>
      </c>
      <c r="N15" s="24">
        <f>COUNTIF($Q15:$AZ15,5)</f>
        <v>7</v>
      </c>
      <c r="O15" s="24">
        <f>SUM(J15:N15)</f>
        <v>30</v>
      </c>
      <c r="P15" s="24"/>
      <c r="Q15" s="24">
        <v>5</v>
      </c>
      <c r="R15" s="24">
        <v>0</v>
      </c>
      <c r="S15" s="24">
        <v>0</v>
      </c>
      <c r="T15" s="24">
        <v>0</v>
      </c>
      <c r="U15" s="24">
        <v>1</v>
      </c>
      <c r="V15" s="24">
        <v>0</v>
      </c>
      <c r="W15" s="24">
        <v>3</v>
      </c>
      <c r="X15" s="24">
        <v>0</v>
      </c>
      <c r="Y15" s="24">
        <v>5</v>
      </c>
      <c r="Z15" s="24">
        <v>0</v>
      </c>
      <c r="AA15" s="24">
        <v>3</v>
      </c>
      <c r="AB15" s="24">
        <v>1</v>
      </c>
      <c r="AC15" s="24">
        <v>2</v>
      </c>
      <c r="AD15" s="24">
        <v>3</v>
      </c>
      <c r="AE15" s="24">
        <v>1</v>
      </c>
      <c r="AF15" s="24">
        <v>2</v>
      </c>
      <c r="AG15" s="24">
        <v>2</v>
      </c>
      <c r="AH15" s="24">
        <v>3</v>
      </c>
      <c r="AI15" s="24">
        <v>5</v>
      </c>
      <c r="AJ15" s="24">
        <v>1</v>
      </c>
      <c r="AK15" s="24">
        <v>5</v>
      </c>
      <c r="AL15" s="24">
        <v>1</v>
      </c>
      <c r="AM15" s="24">
        <v>0</v>
      </c>
      <c r="AN15" s="24">
        <v>0</v>
      </c>
      <c r="AO15" s="24">
        <v>2</v>
      </c>
      <c r="AP15" s="24">
        <v>3</v>
      </c>
      <c r="AQ15" s="24">
        <v>5</v>
      </c>
      <c r="AR15" s="24">
        <v>5</v>
      </c>
      <c r="AS15" s="24">
        <v>0</v>
      </c>
      <c r="AT15" s="24">
        <v>5</v>
      </c>
      <c r="AU15" s="24"/>
      <c r="AV15" s="24"/>
      <c r="AW15" s="24"/>
      <c r="AX15" s="24"/>
      <c r="AY15" s="24"/>
      <c r="AZ15" s="24"/>
      <c r="BA15" s="24">
        <f>SUM(Q15,T15,W15,Z15,AC15,AF15,AI15,AL15,AO15,AR15,AU15,AX15)</f>
        <v>25</v>
      </c>
      <c r="BB15" s="24">
        <f>SUM(R15,U15,X15,AA15,AD15,AG15,AJ15,AM15,AP15,AS15,AV15,AY15)</f>
        <v>13</v>
      </c>
      <c r="BC15" s="24">
        <f>SUM(S15,V15,Y15,AB15,AE15,AH15,AK15,AN15,AQ15,AT15,AW15,AZ15)</f>
        <v>25</v>
      </c>
      <c r="BD15" s="24">
        <f>MIN(Q15:S15)+MIN(T15:V15)+MIN(W15:Y15)+MIN(Z15:AB15)+MIN(AC15:AE15)+MIN(AF15:AH15)+MIN(AI15:AK15)+MIN(AL15:AN15)+MIN(AO15:AQ15)+MIN(AR15:AT15)+MIN(AU15:AW15)+MIN(AX15:AZ15)</f>
        <v>6</v>
      </c>
    </row>
    <row r="16" spans="1:56" x14ac:dyDescent="0.35">
      <c r="A16" s="26" t="s">
        <v>44</v>
      </c>
      <c r="B16" s="26" t="s">
        <v>52</v>
      </c>
      <c r="C16" s="26" t="s">
        <v>56</v>
      </c>
      <c r="D16" s="26" t="b">
        <v>0</v>
      </c>
      <c r="E16" s="26" t="str">
        <f>IF(O16=0,"DNS",IF(O16&lt;('Tomahawk PST#9'!$K$2*'Tomahawk PST#9'!$K$3),"DNF",I16))</f>
        <v>DNF</v>
      </c>
      <c r="F16" s="26" t="str">
        <f>IF(ISNUMBER(E16),J16,"")</f>
        <v/>
      </c>
      <c r="G16" s="26" t="b">
        <v>0</v>
      </c>
      <c r="H16" s="26"/>
      <c r="I16" s="27">
        <f>K16+L16*2+M16*3+N16*5</f>
        <v>44</v>
      </c>
      <c r="J16" s="26">
        <f>COUNTIF($Q16:$AZ16,0)</f>
        <v>0</v>
      </c>
      <c r="K16" s="26">
        <f>COUNTIF($Q16:$AZ16,1)</f>
        <v>0</v>
      </c>
      <c r="L16" s="26">
        <f>COUNTIF($Q16:$AZ16,2)</f>
        <v>0</v>
      </c>
      <c r="M16" s="26">
        <f>COUNTIF($Q16:$AZ16,3)</f>
        <v>3</v>
      </c>
      <c r="N16" s="26">
        <f>COUNTIF($Q16:$AZ16,5)</f>
        <v>7</v>
      </c>
      <c r="O16" s="26">
        <f>SUM(J16:N16)</f>
        <v>10</v>
      </c>
      <c r="P16" s="26"/>
      <c r="Q16" s="26">
        <v>5</v>
      </c>
      <c r="R16" s="26"/>
      <c r="S16" s="26"/>
      <c r="T16" s="26">
        <v>3</v>
      </c>
      <c r="U16" s="26"/>
      <c r="V16" s="26"/>
      <c r="W16" s="26">
        <v>5</v>
      </c>
      <c r="X16" s="26"/>
      <c r="Y16" s="26"/>
      <c r="Z16" s="26">
        <v>5</v>
      </c>
      <c r="AA16" s="26"/>
      <c r="AB16" s="26"/>
      <c r="AC16" s="26">
        <v>3</v>
      </c>
      <c r="AD16" s="26"/>
      <c r="AE16" s="26"/>
      <c r="AF16" s="26">
        <v>5</v>
      </c>
      <c r="AG16" s="26"/>
      <c r="AH16" s="26"/>
      <c r="AI16" s="26">
        <v>5</v>
      </c>
      <c r="AJ16" s="26"/>
      <c r="AK16" s="26"/>
      <c r="AL16" s="26">
        <v>5</v>
      </c>
      <c r="AM16" s="26"/>
      <c r="AN16" s="26"/>
      <c r="AO16" s="26">
        <v>5</v>
      </c>
      <c r="AP16" s="26"/>
      <c r="AQ16" s="26"/>
      <c r="AR16" s="26">
        <v>3</v>
      </c>
      <c r="AS16" s="26"/>
      <c r="AT16" s="26"/>
      <c r="AU16" s="26"/>
      <c r="AV16" s="26"/>
      <c r="AW16" s="26"/>
      <c r="AX16" s="26"/>
      <c r="AY16" s="26"/>
      <c r="AZ16" s="26"/>
      <c r="BA16" s="26">
        <f>SUM(Q16,T16,W16,Z16,AC16,AF16,AI16,AL16,AO16,AR16,AU16,AX16)</f>
        <v>44</v>
      </c>
      <c r="BB16" s="26">
        <f>SUM(R16,U16,X16,AA16,AD16,AG16,AJ16,AM16,AP16,AS16,AV16,AY16)</f>
        <v>0</v>
      </c>
      <c r="BC16" s="26">
        <f>SUM(S16,V16,Y16,AB16,AE16,AH16,AK16,AN16,AQ16,AT16,AW16,AZ16)</f>
        <v>0</v>
      </c>
      <c r="BD16" s="26">
        <f>MIN(Q16:S16)+MIN(T16:V16)+MIN(W16:Y16)+MIN(Z16:AB16)+MIN(AC16:AE16)+MIN(AF16:AH16)+MIN(AI16:AK16)+MIN(AL16:AN16)+MIN(AO16:AQ16)+MIN(AR16:AT16)+MIN(AU16:AW16)+MIN(AX16:AZ16)</f>
        <v>44</v>
      </c>
    </row>
    <row r="17" spans="1:56" x14ac:dyDescent="0.35">
      <c r="A17" s="19">
        <v>1</v>
      </c>
      <c r="B17" s="19" t="s">
        <v>57</v>
      </c>
      <c r="C17" s="19" t="s">
        <v>58</v>
      </c>
      <c r="D17" s="19" t="b">
        <v>1</v>
      </c>
      <c r="E17" s="19">
        <f>IF(O17=0,"DNS",IF(O17&lt;('Tomahawk PST#9'!$K$2*'Tomahawk PST#9'!$K$3),"DNF",I17))</f>
        <v>40</v>
      </c>
      <c r="F17" s="19">
        <f>IF(ISNUMBER(E17),J17,"")</f>
        <v>9</v>
      </c>
      <c r="G17" s="19" t="b">
        <v>0</v>
      </c>
      <c r="H17" s="19">
        <v>1</v>
      </c>
      <c r="I17" s="20">
        <f>K17+L17*2+M17*3+N17*5</f>
        <v>40</v>
      </c>
      <c r="J17" s="19">
        <f>COUNTIF($Q17:$AZ17,0)</f>
        <v>9</v>
      </c>
      <c r="K17" s="19">
        <f>COUNTIF($Q17:$AZ17,1)</f>
        <v>8</v>
      </c>
      <c r="L17" s="19">
        <f>COUNTIF($Q17:$AZ17,2)</f>
        <v>9</v>
      </c>
      <c r="M17" s="19">
        <f>COUNTIF($Q17:$AZ17,3)</f>
        <v>3</v>
      </c>
      <c r="N17" s="19">
        <f>COUNTIF($Q17:$AZ17,5)</f>
        <v>1</v>
      </c>
      <c r="O17" s="19">
        <f>SUM(J17:N17)</f>
        <v>30</v>
      </c>
      <c r="P17" s="19"/>
      <c r="Q17" s="19">
        <v>2</v>
      </c>
      <c r="R17" s="19">
        <v>2</v>
      </c>
      <c r="S17" s="19">
        <v>1</v>
      </c>
      <c r="T17" s="19">
        <v>1</v>
      </c>
      <c r="U17" s="19">
        <v>0</v>
      </c>
      <c r="V17" s="19">
        <v>0</v>
      </c>
      <c r="W17" s="19">
        <v>0</v>
      </c>
      <c r="X17" s="19">
        <v>0</v>
      </c>
      <c r="Y17" s="19">
        <v>1</v>
      </c>
      <c r="Z17" s="19">
        <v>3</v>
      </c>
      <c r="AA17" s="19">
        <v>2</v>
      </c>
      <c r="AB17" s="19">
        <v>5</v>
      </c>
      <c r="AC17" s="19">
        <v>0</v>
      </c>
      <c r="AD17" s="19">
        <v>1</v>
      </c>
      <c r="AE17" s="19">
        <v>0</v>
      </c>
      <c r="AF17" s="19">
        <v>3</v>
      </c>
      <c r="AG17" s="19">
        <v>2</v>
      </c>
      <c r="AH17" s="19">
        <v>1</v>
      </c>
      <c r="AI17" s="19">
        <v>2</v>
      </c>
      <c r="AJ17" s="19">
        <v>3</v>
      </c>
      <c r="AK17" s="19">
        <v>2</v>
      </c>
      <c r="AL17" s="19">
        <v>0</v>
      </c>
      <c r="AM17" s="19">
        <v>2</v>
      </c>
      <c r="AN17" s="19">
        <v>0</v>
      </c>
      <c r="AO17" s="19">
        <v>1</v>
      </c>
      <c r="AP17" s="19">
        <v>1</v>
      </c>
      <c r="AQ17" s="19">
        <v>0</v>
      </c>
      <c r="AR17" s="19">
        <v>2</v>
      </c>
      <c r="AS17" s="19">
        <v>2</v>
      </c>
      <c r="AT17" s="19">
        <v>1</v>
      </c>
      <c r="AU17" s="19"/>
      <c r="AV17" s="19"/>
      <c r="AW17" s="19"/>
      <c r="AX17" s="19"/>
      <c r="AY17" s="19"/>
      <c r="AZ17" s="19"/>
      <c r="BA17" s="19">
        <f>SUM(Q17,T17,W17,Z17,AC17,AF17,AI17,AL17,AO17,AR17,AU17,AX17)</f>
        <v>14</v>
      </c>
      <c r="BB17" s="19">
        <f>SUM(R17,U17,X17,AA17,AD17,AG17,AJ17,AM17,AP17,AS17,AV17,AY17)</f>
        <v>15</v>
      </c>
      <c r="BC17" s="19">
        <f>SUM(S17,V17,Y17,AB17,AE17,AH17,AK17,AN17,AQ17,AT17,AW17,AZ17)</f>
        <v>11</v>
      </c>
      <c r="BD17" s="19">
        <f>MIN(Q17:S17)+MIN(T17:V17)+MIN(W17:Y17)+MIN(Z17:AB17)+MIN(AC17:AE17)+MIN(AF17:AH17)+MIN(AI17:AK17)+MIN(AL17:AN17)+MIN(AO17:AQ17)+MIN(AR17:AT17)+MIN(AU17:AW17)+MIN(AX17:AZ17)</f>
        <v>7</v>
      </c>
    </row>
    <row r="18" spans="1:56" x14ac:dyDescent="0.35">
      <c r="A18" s="21">
        <v>2</v>
      </c>
      <c r="B18" s="21" t="s">
        <v>57</v>
      </c>
      <c r="C18" s="21" t="s">
        <v>59</v>
      </c>
      <c r="D18" s="21" t="b">
        <v>1</v>
      </c>
      <c r="E18" s="21">
        <f>IF(O18=0,"DNS",IF(O18&lt;('Tomahawk PST#9'!$K$2*'Tomahawk PST#9'!$K$3),"DNF",I18))</f>
        <v>47</v>
      </c>
      <c r="F18" s="21">
        <f>IF(ISNUMBER(E18),J18,"")</f>
        <v>10</v>
      </c>
      <c r="G18" s="21" t="b">
        <v>0</v>
      </c>
      <c r="H18" s="21">
        <v>2</v>
      </c>
      <c r="I18" s="22">
        <f>K18+L18*2+M18*3+N18*5</f>
        <v>47</v>
      </c>
      <c r="J18" s="21">
        <f>COUNTIF($Q18:$AZ18,0)</f>
        <v>10</v>
      </c>
      <c r="K18" s="21">
        <f>COUNTIF($Q18:$AZ18,1)</f>
        <v>10</v>
      </c>
      <c r="L18" s="21">
        <f>COUNTIF($Q18:$AZ18,2)</f>
        <v>3</v>
      </c>
      <c r="M18" s="21">
        <f>COUNTIF($Q18:$AZ18,3)</f>
        <v>2</v>
      </c>
      <c r="N18" s="21">
        <f>COUNTIF($Q18:$AZ18,5)</f>
        <v>5</v>
      </c>
      <c r="O18" s="21">
        <f>SUM(J18:N18)</f>
        <v>30</v>
      </c>
      <c r="P18" s="21"/>
      <c r="Q18" s="21">
        <v>5</v>
      </c>
      <c r="R18" s="21">
        <v>1</v>
      </c>
      <c r="S18" s="21">
        <v>1</v>
      </c>
      <c r="T18" s="21">
        <v>1</v>
      </c>
      <c r="U18" s="21">
        <v>0</v>
      </c>
      <c r="V18" s="21">
        <v>0</v>
      </c>
      <c r="W18" s="21">
        <v>0</v>
      </c>
      <c r="X18" s="21">
        <v>0</v>
      </c>
      <c r="Y18" s="21">
        <v>1</v>
      </c>
      <c r="Z18" s="21">
        <v>2</v>
      </c>
      <c r="AA18" s="21">
        <v>3</v>
      </c>
      <c r="AB18" s="21">
        <v>5</v>
      </c>
      <c r="AC18" s="21">
        <v>1</v>
      </c>
      <c r="AD18" s="21">
        <v>0</v>
      </c>
      <c r="AE18" s="21">
        <v>0</v>
      </c>
      <c r="AF18" s="21">
        <v>3</v>
      </c>
      <c r="AG18" s="21">
        <v>1</v>
      </c>
      <c r="AH18" s="21">
        <v>0</v>
      </c>
      <c r="AI18" s="21">
        <v>5</v>
      </c>
      <c r="AJ18" s="21">
        <v>5</v>
      </c>
      <c r="AK18" s="21">
        <v>2</v>
      </c>
      <c r="AL18" s="21">
        <v>5</v>
      </c>
      <c r="AM18" s="21">
        <v>0</v>
      </c>
      <c r="AN18" s="21">
        <v>0</v>
      </c>
      <c r="AO18" s="21">
        <v>1</v>
      </c>
      <c r="AP18" s="21">
        <v>2</v>
      </c>
      <c r="AQ18" s="21">
        <v>0</v>
      </c>
      <c r="AR18" s="21">
        <v>1</v>
      </c>
      <c r="AS18" s="21">
        <v>1</v>
      </c>
      <c r="AT18" s="21">
        <v>1</v>
      </c>
      <c r="AU18" s="21"/>
      <c r="AV18" s="21"/>
      <c r="AW18" s="21"/>
      <c r="AX18" s="21"/>
      <c r="AY18" s="21"/>
      <c r="AZ18" s="21"/>
      <c r="BA18" s="21">
        <f>SUM(Q18,T18,W18,Z18,AC18,AF18,AI18,AL18,AO18,AR18,AU18,AX18)</f>
        <v>24</v>
      </c>
      <c r="BB18" s="21">
        <f>SUM(R18,U18,X18,AA18,AD18,AG18,AJ18,AM18,AP18,AS18,AV18,AY18)</f>
        <v>13</v>
      </c>
      <c r="BC18" s="21">
        <f>SUM(S18,V18,Y18,AB18,AE18,AH18,AK18,AN18,AQ18,AT18,AW18,AZ18)</f>
        <v>10</v>
      </c>
      <c r="BD18" s="21">
        <f>MIN(Q18:S18)+MIN(T18:V18)+MIN(W18:Y18)+MIN(Z18:AB18)+MIN(AC18:AE18)+MIN(AF18:AH18)+MIN(AI18:AK18)+MIN(AL18:AN18)+MIN(AO18:AQ18)+MIN(AR18:AT18)+MIN(AU18:AW18)+MIN(AX18:AZ18)</f>
        <v>6</v>
      </c>
    </row>
    <row r="19" spans="1:56" x14ac:dyDescent="0.35">
      <c r="A19" s="19">
        <v>3</v>
      </c>
      <c r="B19" s="19" t="s">
        <v>57</v>
      </c>
      <c r="C19" s="19" t="s">
        <v>60</v>
      </c>
      <c r="D19" s="19" t="b">
        <v>0</v>
      </c>
      <c r="E19" s="19">
        <f>IF(O19=0,"DNS",IF(O19&lt;('Tomahawk PST#9'!$K$2*'Tomahawk PST#9'!$K$3),"DNF",I19))</f>
        <v>73</v>
      </c>
      <c r="F19" s="19">
        <f>IF(ISNUMBER(E19),J19,"")</f>
        <v>4</v>
      </c>
      <c r="G19" s="19" t="b">
        <v>0</v>
      </c>
      <c r="H19" s="19"/>
      <c r="I19" s="20">
        <f>K19+L19*2+M19*3+N19*5</f>
        <v>73</v>
      </c>
      <c r="J19" s="19">
        <f>COUNTIF($Q19:$AZ19,0)</f>
        <v>4</v>
      </c>
      <c r="K19" s="19">
        <f>COUNTIF($Q19:$AZ19,1)</f>
        <v>2</v>
      </c>
      <c r="L19" s="19">
        <f>COUNTIF($Q19:$AZ19,2)</f>
        <v>7</v>
      </c>
      <c r="M19" s="19">
        <f>COUNTIF($Q19:$AZ19,3)</f>
        <v>14</v>
      </c>
      <c r="N19" s="19">
        <f>COUNTIF($Q19:$AZ19,5)</f>
        <v>3</v>
      </c>
      <c r="O19" s="19">
        <f>SUM(J19:N19)</f>
        <v>30</v>
      </c>
      <c r="P19" s="19"/>
      <c r="Q19" s="19">
        <v>3</v>
      </c>
      <c r="R19" s="19">
        <v>3</v>
      </c>
      <c r="S19" s="19">
        <v>3</v>
      </c>
      <c r="T19" s="19">
        <v>3</v>
      </c>
      <c r="U19" s="19">
        <v>2</v>
      </c>
      <c r="V19" s="19">
        <v>1</v>
      </c>
      <c r="W19" s="19">
        <v>3</v>
      </c>
      <c r="X19" s="19">
        <v>2</v>
      </c>
      <c r="Y19" s="19">
        <v>2</v>
      </c>
      <c r="Z19" s="19">
        <v>5</v>
      </c>
      <c r="AA19" s="19">
        <v>5</v>
      </c>
      <c r="AB19" s="19">
        <v>3</v>
      </c>
      <c r="AC19" s="19">
        <v>1</v>
      </c>
      <c r="AD19" s="19">
        <v>0</v>
      </c>
      <c r="AE19" s="19">
        <v>0</v>
      </c>
      <c r="AF19" s="19">
        <v>5</v>
      </c>
      <c r="AG19" s="19">
        <v>3</v>
      </c>
      <c r="AH19" s="19">
        <v>3</v>
      </c>
      <c r="AI19" s="19">
        <v>3</v>
      </c>
      <c r="AJ19" s="19">
        <v>3</v>
      </c>
      <c r="AK19" s="19">
        <v>3</v>
      </c>
      <c r="AL19" s="19">
        <v>2</v>
      </c>
      <c r="AM19" s="19">
        <v>3</v>
      </c>
      <c r="AN19" s="19">
        <v>0</v>
      </c>
      <c r="AO19" s="19">
        <v>2</v>
      </c>
      <c r="AP19" s="19">
        <v>2</v>
      </c>
      <c r="AQ19" s="19">
        <v>0</v>
      </c>
      <c r="AR19" s="19">
        <v>2</v>
      </c>
      <c r="AS19" s="19">
        <v>3</v>
      </c>
      <c r="AT19" s="19">
        <v>3</v>
      </c>
      <c r="AU19" s="19"/>
      <c r="AV19" s="19"/>
      <c r="AW19" s="19"/>
      <c r="AX19" s="19"/>
      <c r="AY19" s="19"/>
      <c r="AZ19" s="19"/>
      <c r="BA19" s="19">
        <f>SUM(Q19,T19,W19,Z19,AC19,AF19,AI19,AL19,AO19,AR19,AU19,AX19)</f>
        <v>29</v>
      </c>
      <c r="BB19" s="19">
        <f>SUM(R19,U19,X19,AA19,AD19,AG19,AJ19,AM19,AP19,AS19,AV19,AY19)</f>
        <v>26</v>
      </c>
      <c r="BC19" s="19">
        <f>SUM(S19,V19,Y19,AB19,AE19,AH19,AK19,AN19,AQ19,AT19,AW19,AZ19)</f>
        <v>18</v>
      </c>
      <c r="BD19" s="19">
        <f>MIN(Q19:S19)+MIN(T19:V19)+MIN(W19:Y19)+MIN(Z19:AB19)+MIN(AC19:AE19)+MIN(AF19:AH19)+MIN(AI19:AK19)+MIN(AL19:AN19)+MIN(AO19:AQ19)+MIN(AR19:AT19)+MIN(AU19:AW19)+MIN(AX19:AZ19)</f>
        <v>17</v>
      </c>
    </row>
    <row r="20" spans="1:56" x14ac:dyDescent="0.35">
      <c r="A20" s="21" t="s">
        <v>44</v>
      </c>
      <c r="B20" s="21" t="s">
        <v>57</v>
      </c>
      <c r="C20" s="21" t="s">
        <v>61</v>
      </c>
      <c r="D20" s="21" t="b">
        <v>0</v>
      </c>
      <c r="E20" s="21" t="str">
        <f>IF(O20=0,"DNS",IF(O20&lt;('Tomahawk PST#9'!$K$2*'Tomahawk PST#9'!$K$3),"DNF",I20))</f>
        <v>DNF</v>
      </c>
      <c r="F20" s="21" t="str">
        <f>IF(ISNUMBER(E20),J20,"")</f>
        <v/>
      </c>
      <c r="G20" s="21" t="b">
        <v>0</v>
      </c>
      <c r="H20" s="21"/>
      <c r="I20" s="22">
        <f>K20+L20*2+M20*3+N20*5</f>
        <v>10</v>
      </c>
      <c r="J20" s="21">
        <f>COUNTIF($Q20:$AZ20,0)</f>
        <v>0</v>
      </c>
      <c r="K20" s="21">
        <f>COUNTIF($Q20:$AZ20,1)</f>
        <v>0</v>
      </c>
      <c r="L20" s="21">
        <f>COUNTIF($Q20:$AZ20,2)</f>
        <v>0</v>
      </c>
      <c r="M20" s="21">
        <f>COUNTIF($Q20:$AZ20,3)</f>
        <v>0</v>
      </c>
      <c r="N20" s="21">
        <f>COUNTIF($Q20:$AZ20,5)</f>
        <v>2</v>
      </c>
      <c r="O20" s="21">
        <f>SUM(J20:N20)</f>
        <v>2</v>
      </c>
      <c r="P20" s="21"/>
      <c r="Q20" s="21">
        <v>5</v>
      </c>
      <c r="R20" s="21"/>
      <c r="S20" s="21"/>
      <c r="T20" s="21">
        <v>5</v>
      </c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>
        <f>SUM(Q20,T20,W20,Z20,AC20,AF20,AI20,AL20,AO20,AR20,AU20,AX20)</f>
        <v>10</v>
      </c>
      <c r="BB20" s="21">
        <f>SUM(R20,U20,X20,AA20,AD20,AG20,AJ20,AM20,AP20,AS20,AV20,AY20)</f>
        <v>0</v>
      </c>
      <c r="BC20" s="21">
        <f>SUM(S20,V20,Y20,AB20,AE20,AH20,AK20,AN20,AQ20,AT20,AW20,AZ20)</f>
        <v>0</v>
      </c>
      <c r="BD20" s="21">
        <f>MIN(Q20:S20)+MIN(T20:V20)+MIN(W20:Y20)+MIN(Z20:AB20)+MIN(AC20:AE20)+MIN(AF20:AH20)+MIN(AI20:AK20)+MIN(AL20:AN20)+MIN(AO20:AQ20)+MIN(AR20:AT20)+MIN(AU20:AW20)+MIN(AX20:AZ20)</f>
        <v>10</v>
      </c>
    </row>
    <row r="21" spans="1:56" x14ac:dyDescent="0.35">
      <c r="A21" s="19" t="s">
        <v>44</v>
      </c>
      <c r="B21" s="19" t="s">
        <v>57</v>
      </c>
      <c r="C21" s="19" t="s">
        <v>62</v>
      </c>
      <c r="D21" s="19" t="b">
        <v>0</v>
      </c>
      <c r="E21" s="19" t="str">
        <f>IF(O21=0,"DNS",IF(O21&lt;('Tomahawk PST#9'!$K$2*'Tomahawk PST#9'!$K$3),"DNF",I21))</f>
        <v>DNF</v>
      </c>
      <c r="F21" s="19" t="str">
        <f>IF(ISNUMBER(E21),J21,"")</f>
        <v/>
      </c>
      <c r="G21" s="19" t="b">
        <v>0</v>
      </c>
      <c r="H21" s="19"/>
      <c r="I21" s="20">
        <f>K21+L21*2+M21*3+N21*5</f>
        <v>40</v>
      </c>
      <c r="J21" s="19">
        <f>COUNTIF($Q21:$AZ21,0)</f>
        <v>0</v>
      </c>
      <c r="K21" s="19">
        <f>COUNTIF($Q21:$AZ21,1)</f>
        <v>0</v>
      </c>
      <c r="L21" s="19">
        <f>COUNTIF($Q21:$AZ21,2)</f>
        <v>0</v>
      </c>
      <c r="M21" s="19">
        <f>COUNTIF($Q21:$AZ21,3)</f>
        <v>5</v>
      </c>
      <c r="N21" s="19">
        <f>COUNTIF($Q21:$AZ21,5)</f>
        <v>5</v>
      </c>
      <c r="O21" s="19">
        <f>SUM(J21:N21)</f>
        <v>10</v>
      </c>
      <c r="P21" s="19"/>
      <c r="Q21" s="19">
        <v>5</v>
      </c>
      <c r="R21" s="19"/>
      <c r="S21" s="19"/>
      <c r="T21" s="19">
        <v>5</v>
      </c>
      <c r="U21" s="19"/>
      <c r="V21" s="19"/>
      <c r="W21" s="19">
        <v>3</v>
      </c>
      <c r="X21" s="19"/>
      <c r="Y21" s="19"/>
      <c r="Z21" s="19">
        <v>5</v>
      </c>
      <c r="AA21" s="19"/>
      <c r="AB21" s="19"/>
      <c r="AC21" s="19">
        <v>3</v>
      </c>
      <c r="AD21" s="19"/>
      <c r="AE21" s="19"/>
      <c r="AF21" s="19">
        <v>5</v>
      </c>
      <c r="AG21" s="19"/>
      <c r="AH21" s="19"/>
      <c r="AI21" s="19">
        <v>5</v>
      </c>
      <c r="AJ21" s="19"/>
      <c r="AK21" s="19"/>
      <c r="AL21" s="19">
        <v>3</v>
      </c>
      <c r="AM21" s="19"/>
      <c r="AN21" s="19"/>
      <c r="AO21" s="19">
        <v>3</v>
      </c>
      <c r="AP21" s="19"/>
      <c r="AQ21" s="19"/>
      <c r="AR21" s="19">
        <v>3</v>
      </c>
      <c r="AS21" s="19"/>
      <c r="AT21" s="19"/>
      <c r="AU21" s="19"/>
      <c r="AV21" s="19"/>
      <c r="AW21" s="19"/>
      <c r="AX21" s="19"/>
      <c r="AY21" s="19"/>
      <c r="AZ21" s="19"/>
      <c r="BA21" s="19">
        <f>SUM(Q21,T21,W21,Z21,AC21,AF21,AI21,AL21,AO21,AR21,AU21,AX21)</f>
        <v>40</v>
      </c>
      <c r="BB21" s="19">
        <f>SUM(R21,U21,X21,AA21,AD21,AG21,AJ21,AM21,AP21,AS21,AV21,AY21)</f>
        <v>0</v>
      </c>
      <c r="BC21" s="19">
        <f>SUM(S21,V21,Y21,AB21,AE21,AH21,AK21,AN21,AQ21,AT21,AW21,AZ21)</f>
        <v>0</v>
      </c>
      <c r="BD21" s="19">
        <f>MIN(Q21:S21)+MIN(T21:V21)+MIN(W21:Y21)+MIN(Z21:AB21)+MIN(AC21:AE21)+MIN(AF21:AH21)+MIN(AI21:AK21)+MIN(AL21:AN21)+MIN(AO21:AQ21)+MIN(AR21:AT21)+MIN(AU21:AW21)+MIN(AX21:AZ21)</f>
        <v>40</v>
      </c>
    </row>
    <row r="22" spans="1:56" x14ac:dyDescent="0.35">
      <c r="A22" s="21" t="s">
        <v>63</v>
      </c>
      <c r="B22" s="21" t="s">
        <v>57</v>
      </c>
      <c r="C22" s="21" t="s">
        <v>64</v>
      </c>
      <c r="D22" s="21" t="b">
        <v>0</v>
      </c>
      <c r="E22" s="21" t="str">
        <f>IF(O22=0,"DNS",IF(O22&lt;('Tomahawk PST#9'!$K$2*'Tomahawk PST#9'!$K$3),"DNF",I22))</f>
        <v>DNS</v>
      </c>
      <c r="F22" s="21" t="str">
        <f>IF(ISNUMBER(E22),J22,"")</f>
        <v/>
      </c>
      <c r="G22" s="21" t="b">
        <v>0</v>
      </c>
      <c r="H22" s="21"/>
      <c r="I22" s="22">
        <f>K22+L22*2+M22*3+N22*5</f>
        <v>0</v>
      </c>
      <c r="J22" s="21">
        <f>COUNTIF($Q22:$AZ22,0)</f>
        <v>0</v>
      </c>
      <c r="K22" s="21">
        <f>COUNTIF($Q22:$AZ22,1)</f>
        <v>0</v>
      </c>
      <c r="L22" s="21">
        <f>COUNTIF($Q22:$AZ22,2)</f>
        <v>0</v>
      </c>
      <c r="M22" s="21">
        <f>COUNTIF($Q22:$AZ22,3)</f>
        <v>0</v>
      </c>
      <c r="N22" s="21">
        <f>COUNTIF($Q22:$AZ22,5)</f>
        <v>0</v>
      </c>
      <c r="O22" s="21">
        <f>SUM(J22:N22)</f>
        <v>0</v>
      </c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>
        <f t="shared" ref="BA22:BC30" si="4">SUM(Q22,T22,W22,Z22,AC22,AF22,AI22,AL22,AO22,AR22,AU22,AX22)</f>
        <v>0</v>
      </c>
      <c r="BB22" s="21">
        <f t="shared" si="4"/>
        <v>0</v>
      </c>
      <c r="BC22" s="21">
        <f t="shared" si="4"/>
        <v>0</v>
      </c>
      <c r="BD22" s="21">
        <f t="shared" ref="BD22:BD26" si="5">MIN(Q22:S22)+MIN(T22:V22)+MIN(W22:Y22)+MIN(Z22:AB22)+MIN(AC22:AE22)+MIN(AF22:AH22)+MIN(AI22:AK22)+MIN(AL22:AN22)+MIN(AO22:AQ22)+MIN(AR22:AT22)+MIN(AU22:AW22)+MIN(AX22:AZ22)</f>
        <v>0</v>
      </c>
    </row>
    <row r="23" spans="1:56" x14ac:dyDescent="0.35">
      <c r="A23" s="24">
        <v>1</v>
      </c>
      <c r="B23" s="24" t="s">
        <v>65</v>
      </c>
      <c r="C23" s="24" t="s">
        <v>66</v>
      </c>
      <c r="D23" s="24" t="b">
        <v>1</v>
      </c>
      <c r="E23" s="24">
        <f>IF(O23=0,"DNS",IF(O23&lt;('Tomahawk PST#9'!$K$2*'Tomahawk PST#9'!$K$3),"DNF",I23))</f>
        <v>21</v>
      </c>
      <c r="F23" s="24">
        <f>IF(ISNUMBER(E23),J23,"")</f>
        <v>15</v>
      </c>
      <c r="G23" s="24" t="b">
        <v>0</v>
      </c>
      <c r="H23" s="24">
        <v>1</v>
      </c>
      <c r="I23" s="25">
        <f>K23+L23*2+M23*3+N23*5</f>
        <v>21</v>
      </c>
      <c r="J23" s="24">
        <f>COUNTIF($Q23:$AZ23,0)</f>
        <v>15</v>
      </c>
      <c r="K23" s="24">
        <f>COUNTIF($Q23:$AZ23,1)</f>
        <v>10</v>
      </c>
      <c r="L23" s="24">
        <f>COUNTIF($Q23:$AZ23,2)</f>
        <v>4</v>
      </c>
      <c r="M23" s="24">
        <f>COUNTIF($Q23:$AZ23,3)</f>
        <v>1</v>
      </c>
      <c r="N23" s="24">
        <f>COUNTIF($Q23:$AZ23,5)</f>
        <v>0</v>
      </c>
      <c r="O23" s="24">
        <f>SUM(J23:N23)</f>
        <v>30</v>
      </c>
      <c r="P23" s="24"/>
      <c r="Q23" s="24">
        <v>2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2</v>
      </c>
      <c r="Y23" s="24">
        <v>0</v>
      </c>
      <c r="Z23" s="24">
        <v>1</v>
      </c>
      <c r="AA23" s="24">
        <v>1</v>
      </c>
      <c r="AB23" s="24">
        <v>1</v>
      </c>
      <c r="AC23" s="24">
        <v>1</v>
      </c>
      <c r="AD23" s="24">
        <v>0</v>
      </c>
      <c r="AE23" s="24">
        <v>1</v>
      </c>
      <c r="AF23" s="24">
        <v>0</v>
      </c>
      <c r="AG23" s="24">
        <v>0</v>
      </c>
      <c r="AH23" s="24">
        <v>3</v>
      </c>
      <c r="AI23" s="24">
        <v>1</v>
      </c>
      <c r="AJ23" s="24">
        <v>1</v>
      </c>
      <c r="AK23" s="24">
        <v>1</v>
      </c>
      <c r="AL23" s="24">
        <v>2</v>
      </c>
      <c r="AM23" s="24">
        <v>0</v>
      </c>
      <c r="AN23" s="24">
        <v>0</v>
      </c>
      <c r="AO23" s="24">
        <v>0</v>
      </c>
      <c r="AP23" s="24">
        <v>2</v>
      </c>
      <c r="AQ23" s="24">
        <v>0</v>
      </c>
      <c r="AR23" s="24">
        <v>0</v>
      </c>
      <c r="AS23" s="24">
        <v>1</v>
      </c>
      <c r="AT23" s="24">
        <v>1</v>
      </c>
      <c r="AU23" s="24"/>
      <c r="AV23" s="24"/>
      <c r="AW23" s="24"/>
      <c r="AX23" s="24"/>
      <c r="AY23" s="24"/>
      <c r="AZ23" s="24"/>
      <c r="BA23" s="24">
        <f t="shared" si="4"/>
        <v>7</v>
      </c>
      <c r="BB23" s="24">
        <f t="shared" si="4"/>
        <v>7</v>
      </c>
      <c r="BC23" s="24">
        <f t="shared" si="4"/>
        <v>7</v>
      </c>
      <c r="BD23" s="24">
        <f t="shared" si="5"/>
        <v>2</v>
      </c>
    </row>
    <row r="24" spans="1:56" x14ac:dyDescent="0.35">
      <c r="A24" s="26">
        <v>2</v>
      </c>
      <c r="B24" s="26" t="s">
        <v>65</v>
      </c>
      <c r="C24" s="26" t="s">
        <v>67</v>
      </c>
      <c r="D24" s="26" t="b">
        <v>1</v>
      </c>
      <c r="E24" s="26">
        <f>IF(O24=0,"DNS",IF(O24&lt;('Tomahawk PST#9'!$K$2*'Tomahawk PST#9'!$K$3),"DNF",I24))</f>
        <v>46</v>
      </c>
      <c r="F24" s="26">
        <f>IF(ISNUMBER(E24),J24,"")</f>
        <v>9</v>
      </c>
      <c r="G24" s="26" t="b">
        <v>0</v>
      </c>
      <c r="H24" s="26">
        <v>2</v>
      </c>
      <c r="I24" s="27">
        <f>K24+L24*2+M24*3+N24*5</f>
        <v>46</v>
      </c>
      <c r="J24" s="26">
        <f>COUNTIF($Q24:$AZ24,0)</f>
        <v>9</v>
      </c>
      <c r="K24" s="26">
        <f>COUNTIF($Q24:$AZ24,1)</f>
        <v>7</v>
      </c>
      <c r="L24" s="26">
        <f>COUNTIF($Q24:$AZ24,2)</f>
        <v>7</v>
      </c>
      <c r="M24" s="26">
        <f>COUNTIF($Q24:$AZ24,3)</f>
        <v>5</v>
      </c>
      <c r="N24" s="26">
        <f>COUNTIF($Q24:$AZ24,5)</f>
        <v>2</v>
      </c>
      <c r="O24" s="26">
        <f>SUM(J24:N24)</f>
        <v>30</v>
      </c>
      <c r="P24" s="26"/>
      <c r="Q24" s="26">
        <v>2</v>
      </c>
      <c r="R24" s="26">
        <v>2</v>
      </c>
      <c r="S24" s="26">
        <v>3</v>
      </c>
      <c r="T24" s="26">
        <v>5</v>
      </c>
      <c r="U24" s="26">
        <v>0</v>
      </c>
      <c r="V24" s="26">
        <v>1</v>
      </c>
      <c r="W24" s="26">
        <v>0</v>
      </c>
      <c r="X24" s="26">
        <v>5</v>
      </c>
      <c r="Y24" s="26">
        <v>1</v>
      </c>
      <c r="Z24" s="26">
        <v>2</v>
      </c>
      <c r="AA24" s="26">
        <v>0</v>
      </c>
      <c r="AB24" s="26">
        <v>2</v>
      </c>
      <c r="AC24" s="26">
        <v>0</v>
      </c>
      <c r="AD24" s="26">
        <v>0</v>
      </c>
      <c r="AE24" s="26">
        <v>1</v>
      </c>
      <c r="AF24" s="26">
        <v>1</v>
      </c>
      <c r="AG24" s="26">
        <v>1</v>
      </c>
      <c r="AH24" s="26">
        <v>0</v>
      </c>
      <c r="AI24" s="26">
        <v>2</v>
      </c>
      <c r="AJ24" s="26">
        <v>0</v>
      </c>
      <c r="AK24" s="26">
        <v>0</v>
      </c>
      <c r="AL24" s="26">
        <v>0</v>
      </c>
      <c r="AM24" s="26">
        <v>2</v>
      </c>
      <c r="AN24" s="26">
        <v>3</v>
      </c>
      <c r="AO24" s="26">
        <v>1</v>
      </c>
      <c r="AP24" s="26">
        <v>3</v>
      </c>
      <c r="AQ24" s="26">
        <v>2</v>
      </c>
      <c r="AR24" s="26">
        <v>3</v>
      </c>
      <c r="AS24" s="26">
        <v>3</v>
      </c>
      <c r="AT24" s="26">
        <v>1</v>
      </c>
      <c r="AU24" s="26"/>
      <c r="AV24" s="26"/>
      <c r="AW24" s="26"/>
      <c r="AX24" s="26"/>
      <c r="AY24" s="26"/>
      <c r="AZ24" s="26"/>
      <c r="BA24" s="26">
        <f t="shared" si="4"/>
        <v>16</v>
      </c>
      <c r="BB24" s="26">
        <f t="shared" si="4"/>
        <v>16</v>
      </c>
      <c r="BC24" s="26">
        <f t="shared" si="4"/>
        <v>14</v>
      </c>
      <c r="BD24" s="26">
        <f t="shared" si="5"/>
        <v>4</v>
      </c>
    </row>
    <row r="25" spans="1:56" x14ac:dyDescent="0.35">
      <c r="A25" s="24" t="s">
        <v>44</v>
      </c>
      <c r="B25" s="24" t="s">
        <v>65</v>
      </c>
      <c r="C25" s="24" t="s">
        <v>68</v>
      </c>
      <c r="D25" s="24" t="b">
        <v>0</v>
      </c>
      <c r="E25" s="24" t="str">
        <f>IF(O25=0,"DNS",IF(O25&lt;('Tomahawk PST#9'!$K$2*'Tomahawk PST#9'!$K$3),"DNF",I25))</f>
        <v>DNF</v>
      </c>
      <c r="F25" s="24" t="str">
        <f>IF(ISNUMBER(E25),J25,"")</f>
        <v/>
      </c>
      <c r="G25" s="24" t="b">
        <v>0</v>
      </c>
      <c r="H25" s="24"/>
      <c r="I25" s="25">
        <f>K25+L25*2+M25*3+N25*5</f>
        <v>27</v>
      </c>
      <c r="J25" s="24">
        <f>COUNTIF($Q25:$AZ25,0)</f>
        <v>3</v>
      </c>
      <c r="K25" s="24">
        <f>COUNTIF($Q25:$AZ25,1)</f>
        <v>1</v>
      </c>
      <c r="L25" s="24">
        <f>COUNTIF($Q25:$AZ25,2)</f>
        <v>0</v>
      </c>
      <c r="M25" s="24">
        <f>COUNTIF($Q25:$AZ25,3)</f>
        <v>2</v>
      </c>
      <c r="N25" s="24">
        <f>COUNTIF($Q25:$AZ25,5)</f>
        <v>4</v>
      </c>
      <c r="O25" s="24">
        <f>SUM(J25:N25)</f>
        <v>10</v>
      </c>
      <c r="P25" s="24"/>
      <c r="Q25" s="24">
        <v>5</v>
      </c>
      <c r="R25" s="24"/>
      <c r="S25" s="24"/>
      <c r="T25" s="24">
        <v>3</v>
      </c>
      <c r="U25" s="24"/>
      <c r="V25" s="24"/>
      <c r="W25" s="24">
        <v>5</v>
      </c>
      <c r="X25" s="24"/>
      <c r="Y25" s="24"/>
      <c r="Z25" s="24">
        <v>0</v>
      </c>
      <c r="AA25" s="24"/>
      <c r="AB25" s="24"/>
      <c r="AC25" s="24">
        <v>5</v>
      </c>
      <c r="AD25" s="24"/>
      <c r="AE25" s="24"/>
      <c r="AF25" s="24">
        <v>0</v>
      </c>
      <c r="AG25" s="24"/>
      <c r="AH25" s="24"/>
      <c r="AI25" s="24">
        <v>0</v>
      </c>
      <c r="AJ25" s="24"/>
      <c r="AK25" s="24"/>
      <c r="AL25" s="24">
        <v>3</v>
      </c>
      <c r="AM25" s="24"/>
      <c r="AN25" s="24"/>
      <c r="AO25" s="24">
        <v>5</v>
      </c>
      <c r="AP25" s="24"/>
      <c r="AQ25" s="24"/>
      <c r="AR25" s="24">
        <v>1</v>
      </c>
      <c r="AS25" s="24"/>
      <c r="AT25" s="24"/>
      <c r="AU25" s="24"/>
      <c r="AV25" s="24"/>
      <c r="AW25" s="24"/>
      <c r="AX25" s="24"/>
      <c r="AY25" s="24"/>
      <c r="AZ25" s="24"/>
      <c r="BA25" s="24">
        <f t="shared" si="4"/>
        <v>27</v>
      </c>
      <c r="BB25" s="24">
        <f t="shared" si="4"/>
        <v>0</v>
      </c>
      <c r="BC25" s="24">
        <f t="shared" si="4"/>
        <v>0</v>
      </c>
      <c r="BD25" s="24">
        <f t="shared" si="5"/>
        <v>27</v>
      </c>
    </row>
    <row r="26" spans="1:56" x14ac:dyDescent="0.35">
      <c r="A26" s="26" t="s">
        <v>63</v>
      </c>
      <c r="B26" s="26" t="s">
        <v>65</v>
      </c>
      <c r="C26" s="26" t="s">
        <v>69</v>
      </c>
      <c r="D26" s="26" t="b">
        <v>1</v>
      </c>
      <c r="E26" s="26" t="str">
        <f>IF(O26=0,"DNS",IF(O26&lt;('Tomahawk PST#9'!$K$2*'Tomahawk PST#9'!$K$3),"DNF",I26))</f>
        <v>DNS</v>
      </c>
      <c r="F26" s="26" t="str">
        <f>IF(ISNUMBER(E26),J26,"")</f>
        <v/>
      </c>
      <c r="G26" s="26" t="b">
        <v>0</v>
      </c>
      <c r="H26" s="26"/>
      <c r="I26" s="27">
        <f>K26+L26*2+M26*3+N26*5</f>
        <v>0</v>
      </c>
      <c r="J26" s="26">
        <f>COUNTIF($Q26:$AZ26,0)</f>
        <v>0</v>
      </c>
      <c r="K26" s="26">
        <f>COUNTIF($Q26:$AZ26,1)</f>
        <v>0</v>
      </c>
      <c r="L26" s="26">
        <f>COUNTIF($Q26:$AZ26,2)</f>
        <v>0</v>
      </c>
      <c r="M26" s="26">
        <f>COUNTIF($Q26:$AZ26,3)</f>
        <v>0</v>
      </c>
      <c r="N26" s="26">
        <f>COUNTIF($Q26:$AZ26,5)</f>
        <v>0</v>
      </c>
      <c r="O26" s="26">
        <f>SUM(J26:N26)</f>
        <v>0</v>
      </c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>
        <f t="shared" si="4"/>
        <v>0</v>
      </c>
      <c r="BB26" s="26">
        <f t="shared" si="4"/>
        <v>0</v>
      </c>
      <c r="BC26" s="26">
        <f t="shared" si="4"/>
        <v>0</v>
      </c>
      <c r="BD26" s="26">
        <f t="shared" si="5"/>
        <v>0</v>
      </c>
    </row>
    <row r="27" spans="1:56" x14ac:dyDescent="0.35">
      <c r="A27" s="28">
        <v>1</v>
      </c>
      <c r="B27" s="28" t="s">
        <v>70</v>
      </c>
      <c r="C27" s="28" t="s">
        <v>71</v>
      </c>
      <c r="D27" s="28" t="b">
        <v>1</v>
      </c>
      <c r="E27" s="28">
        <f>IF(O27=0,"DNS",IF(O27&lt;('Tomahawk PST#9'!$K$2*'Tomahawk PST#9'!$K$3),"DNF",I27))</f>
        <v>24</v>
      </c>
      <c r="F27" s="28">
        <f>IF(ISNUMBER(E27),J27,"")</f>
        <v>14</v>
      </c>
      <c r="G27" s="28" t="b">
        <v>0</v>
      </c>
      <c r="H27" s="28">
        <v>1</v>
      </c>
      <c r="I27" s="29">
        <f>K27+L27*2+M27*3+N27*5</f>
        <v>24</v>
      </c>
      <c r="J27" s="28">
        <f>COUNTIF($Q27:$AZ27,0)</f>
        <v>14</v>
      </c>
      <c r="K27" s="28">
        <f>COUNTIF($Q27:$AZ27,1)</f>
        <v>10</v>
      </c>
      <c r="L27" s="28">
        <f>COUNTIF($Q27:$AZ27,2)</f>
        <v>4</v>
      </c>
      <c r="M27" s="28">
        <f>COUNTIF($Q27:$AZ27,3)</f>
        <v>2</v>
      </c>
      <c r="N27" s="28">
        <f>COUNTIF($Q27:$AZ27,5)</f>
        <v>0</v>
      </c>
      <c r="O27" s="28">
        <f>SUM(J27:N27)</f>
        <v>30</v>
      </c>
      <c r="P27" s="28"/>
      <c r="Q27" s="28">
        <v>1</v>
      </c>
      <c r="R27" s="28">
        <v>3</v>
      </c>
      <c r="S27" s="28">
        <v>1</v>
      </c>
      <c r="T27" s="28">
        <v>0</v>
      </c>
      <c r="U27" s="28">
        <v>1</v>
      </c>
      <c r="V27" s="28">
        <v>0</v>
      </c>
      <c r="W27" s="28">
        <v>0</v>
      </c>
      <c r="X27" s="28">
        <v>0</v>
      </c>
      <c r="Y27" s="28">
        <v>2</v>
      </c>
      <c r="Z27" s="28">
        <v>1</v>
      </c>
      <c r="AA27" s="28">
        <v>1</v>
      </c>
      <c r="AB27" s="28">
        <v>1</v>
      </c>
      <c r="AC27" s="28">
        <v>0</v>
      </c>
      <c r="AD27" s="28">
        <v>0</v>
      </c>
      <c r="AE27" s="28">
        <v>0</v>
      </c>
      <c r="AF27" s="28">
        <v>2</v>
      </c>
      <c r="AG27" s="28">
        <v>2</v>
      </c>
      <c r="AH27" s="28">
        <v>1</v>
      </c>
      <c r="AI27" s="28">
        <v>0</v>
      </c>
      <c r="AJ27" s="28">
        <v>0</v>
      </c>
      <c r="AK27" s="28">
        <v>1</v>
      </c>
      <c r="AL27" s="28">
        <v>2</v>
      </c>
      <c r="AM27" s="28">
        <v>1</v>
      </c>
      <c r="AN27" s="28">
        <v>1</v>
      </c>
      <c r="AO27" s="28">
        <v>3</v>
      </c>
      <c r="AP27" s="28">
        <v>0</v>
      </c>
      <c r="AQ27" s="28">
        <v>0</v>
      </c>
      <c r="AR27" s="28">
        <v>0</v>
      </c>
      <c r="AS27" s="28">
        <v>0</v>
      </c>
      <c r="AT27" s="28">
        <v>0</v>
      </c>
      <c r="AU27" s="28"/>
      <c r="AV27" s="28"/>
      <c r="AW27" s="28"/>
      <c r="AX27" s="28"/>
      <c r="AY27" s="28"/>
      <c r="AZ27" s="28"/>
      <c r="BA27" s="28">
        <f t="shared" si="4"/>
        <v>9</v>
      </c>
      <c r="BB27" s="28">
        <f t="shared" si="4"/>
        <v>8</v>
      </c>
      <c r="BC27" s="28">
        <f t="shared" si="4"/>
        <v>7</v>
      </c>
      <c r="BD27" s="28">
        <f>MIN(Q27:S27)+MIN(T27:V27)+MIN(W27:Y27)+MIN(Z27:AB27)+MIN(AC27:AE27)+MIN(AF27:AH27)+MIN(AI27:AK27)+MIN(AL27:AN27)+MIN(AO27:AQ27)+MIN(AR27:AT27)+MIN(AU27:AW27)+MIN(AX27:AZ27)</f>
        <v>4</v>
      </c>
    </row>
    <row r="28" spans="1:56" x14ac:dyDescent="0.35">
      <c r="A28" s="30">
        <v>2</v>
      </c>
      <c r="B28" s="30" t="s">
        <v>70</v>
      </c>
      <c r="C28" s="30" t="s">
        <v>72</v>
      </c>
      <c r="D28" s="30" t="b">
        <v>1</v>
      </c>
      <c r="E28" s="30">
        <f>IF(O28=0,"DNS",IF(O28&lt;('Tomahawk PST#9'!$K$2*'Tomahawk PST#9'!$K$3),"DNF",I28))</f>
        <v>35</v>
      </c>
      <c r="F28" s="30">
        <f>IF(ISNUMBER(E28),J28,"")</f>
        <v>16</v>
      </c>
      <c r="G28" s="30" t="b">
        <v>0</v>
      </c>
      <c r="H28" s="30">
        <v>2</v>
      </c>
      <c r="I28" s="31">
        <f>K28+L28*2+M28*3+N28*5</f>
        <v>35</v>
      </c>
      <c r="J28" s="30">
        <f>COUNTIF($Q28:$AZ28,0)</f>
        <v>16</v>
      </c>
      <c r="K28" s="30">
        <f>COUNTIF($Q28:$AZ28,1)</f>
        <v>5</v>
      </c>
      <c r="L28" s="30">
        <f>COUNTIF($Q28:$AZ28,2)</f>
        <v>3</v>
      </c>
      <c r="M28" s="30">
        <f>COUNTIF($Q28:$AZ28,3)</f>
        <v>3</v>
      </c>
      <c r="N28" s="30">
        <f>COUNTIF($Q28:$AZ28,5)</f>
        <v>3</v>
      </c>
      <c r="O28" s="30">
        <f>SUM(J28:N28)</f>
        <v>30</v>
      </c>
      <c r="P28" s="30"/>
      <c r="Q28" s="30">
        <v>0</v>
      </c>
      <c r="R28" s="30">
        <v>3</v>
      </c>
      <c r="S28" s="30">
        <v>1</v>
      </c>
      <c r="T28" s="30">
        <v>3</v>
      </c>
      <c r="U28" s="30">
        <v>0</v>
      </c>
      <c r="V28" s="30">
        <v>0</v>
      </c>
      <c r="W28" s="30">
        <v>5</v>
      </c>
      <c r="X28" s="30">
        <v>0</v>
      </c>
      <c r="Y28" s="30">
        <v>0</v>
      </c>
      <c r="Z28" s="30">
        <v>2</v>
      </c>
      <c r="AA28" s="30">
        <v>2</v>
      </c>
      <c r="AB28" s="30">
        <v>1</v>
      </c>
      <c r="AC28" s="30">
        <v>0</v>
      </c>
      <c r="AD28" s="30">
        <v>0</v>
      </c>
      <c r="AE28" s="30">
        <v>0</v>
      </c>
      <c r="AF28" s="30">
        <v>0</v>
      </c>
      <c r="AG28" s="30">
        <v>0</v>
      </c>
      <c r="AH28" s="30">
        <v>5</v>
      </c>
      <c r="AI28" s="30">
        <v>0</v>
      </c>
      <c r="AJ28" s="30">
        <v>0</v>
      </c>
      <c r="AK28" s="30">
        <v>0</v>
      </c>
      <c r="AL28" s="30">
        <v>5</v>
      </c>
      <c r="AM28" s="30">
        <v>2</v>
      </c>
      <c r="AN28" s="30">
        <v>1</v>
      </c>
      <c r="AO28" s="30">
        <v>0</v>
      </c>
      <c r="AP28" s="30">
        <v>3</v>
      </c>
      <c r="AQ28" s="30">
        <v>0</v>
      </c>
      <c r="AR28" s="30">
        <v>1</v>
      </c>
      <c r="AS28" s="30">
        <v>1</v>
      </c>
      <c r="AT28" s="30">
        <v>0</v>
      </c>
      <c r="AU28" s="30"/>
      <c r="AV28" s="30"/>
      <c r="AW28" s="30"/>
      <c r="AX28" s="30"/>
      <c r="AY28" s="30"/>
      <c r="AZ28" s="30"/>
      <c r="BA28" s="30">
        <f t="shared" si="4"/>
        <v>16</v>
      </c>
      <c r="BB28" s="30">
        <f t="shared" si="4"/>
        <v>11</v>
      </c>
      <c r="BC28" s="30">
        <f t="shared" si="4"/>
        <v>8</v>
      </c>
      <c r="BD28" s="30">
        <f>MIN(Q28:S28)+MIN(T28:V28)+MIN(W28:Y28)+MIN(Z28:AB28)+MIN(AC28:AE28)+MIN(AF28:AH28)+MIN(AI28:AK28)+MIN(AL28:AN28)+MIN(AO28:AQ28)+MIN(AR28:AT28)+MIN(AU28:AW28)+MIN(AX28:AZ28)</f>
        <v>2</v>
      </c>
    </row>
    <row r="29" spans="1:56" x14ac:dyDescent="0.35">
      <c r="A29" s="28">
        <v>3</v>
      </c>
      <c r="B29" s="28" t="s">
        <v>70</v>
      </c>
      <c r="C29" s="28" t="s">
        <v>73</v>
      </c>
      <c r="D29" s="28" t="b">
        <v>1</v>
      </c>
      <c r="E29" s="28">
        <f>IF(O29=0,"DNS",IF(O29&lt;('Tomahawk PST#9'!$K$2*'Tomahawk PST#9'!$K$3),"DNF",I29))</f>
        <v>53</v>
      </c>
      <c r="F29" s="28">
        <f>IF(ISNUMBER(E29),J29,"")</f>
        <v>3</v>
      </c>
      <c r="G29" s="28" t="b">
        <v>0</v>
      </c>
      <c r="H29" s="28">
        <v>3</v>
      </c>
      <c r="I29" s="29">
        <f>K29+L29*2+M29*3+N29*5</f>
        <v>53</v>
      </c>
      <c r="J29" s="28">
        <f>COUNTIF($Q29:$AZ29,0)</f>
        <v>3</v>
      </c>
      <c r="K29" s="28">
        <f>COUNTIF($Q29:$AZ29,1)</f>
        <v>9</v>
      </c>
      <c r="L29" s="28">
        <f>COUNTIF($Q29:$AZ29,2)</f>
        <v>12</v>
      </c>
      <c r="M29" s="28">
        <f>COUNTIF($Q29:$AZ29,3)</f>
        <v>5</v>
      </c>
      <c r="N29" s="28">
        <f>COUNTIF($Q29:$AZ29,5)</f>
        <v>1</v>
      </c>
      <c r="O29" s="28">
        <f>SUM(J29:N29)</f>
        <v>30</v>
      </c>
      <c r="P29" s="28"/>
      <c r="Q29" s="28">
        <v>2</v>
      </c>
      <c r="R29" s="28">
        <v>1</v>
      </c>
      <c r="S29" s="28">
        <v>1</v>
      </c>
      <c r="T29" s="28">
        <v>0</v>
      </c>
      <c r="U29" s="28">
        <v>1</v>
      </c>
      <c r="V29" s="28">
        <v>0</v>
      </c>
      <c r="W29" s="28">
        <v>5</v>
      </c>
      <c r="X29" s="28">
        <v>2</v>
      </c>
      <c r="Y29" s="28">
        <v>1</v>
      </c>
      <c r="Z29" s="28">
        <v>3</v>
      </c>
      <c r="AA29" s="28">
        <v>2</v>
      </c>
      <c r="AB29" s="28">
        <v>2</v>
      </c>
      <c r="AC29" s="28">
        <v>1</v>
      </c>
      <c r="AD29" s="28">
        <v>1</v>
      </c>
      <c r="AE29" s="28">
        <v>2</v>
      </c>
      <c r="AF29" s="28">
        <v>2</v>
      </c>
      <c r="AG29" s="28">
        <v>2</v>
      </c>
      <c r="AH29" s="28">
        <v>1</v>
      </c>
      <c r="AI29" s="28">
        <v>3</v>
      </c>
      <c r="AJ29" s="28">
        <v>2</v>
      </c>
      <c r="AK29" s="28">
        <v>1</v>
      </c>
      <c r="AL29" s="28">
        <v>3</v>
      </c>
      <c r="AM29" s="28">
        <v>2</v>
      </c>
      <c r="AN29" s="28">
        <v>2</v>
      </c>
      <c r="AO29" s="28">
        <v>3</v>
      </c>
      <c r="AP29" s="28">
        <v>2</v>
      </c>
      <c r="AQ29" s="28">
        <v>3</v>
      </c>
      <c r="AR29" s="28">
        <v>2</v>
      </c>
      <c r="AS29" s="28">
        <v>1</v>
      </c>
      <c r="AT29" s="28">
        <v>0</v>
      </c>
      <c r="AU29" s="28"/>
      <c r="AV29" s="28"/>
      <c r="AW29" s="28"/>
      <c r="AX29" s="28"/>
      <c r="AY29" s="28"/>
      <c r="AZ29" s="28"/>
      <c r="BA29" s="28">
        <f t="shared" si="4"/>
        <v>24</v>
      </c>
      <c r="BB29" s="28">
        <f t="shared" si="4"/>
        <v>16</v>
      </c>
      <c r="BC29" s="28">
        <f t="shared" si="4"/>
        <v>13</v>
      </c>
      <c r="BD29" s="28">
        <f>MIN(Q29:S29)+MIN(T29:V29)+MIN(W29:Y29)+MIN(Z29:AB29)+MIN(AC29:AE29)+MIN(AF29:AH29)+MIN(AI29:AK29)+MIN(AL29:AN29)+MIN(AO29:AQ29)+MIN(AR29:AT29)+MIN(AU29:AW29)+MIN(AX29:AZ29)</f>
        <v>11</v>
      </c>
    </row>
    <row r="30" spans="1:56" x14ac:dyDescent="0.35">
      <c r="A30" s="30">
        <v>4</v>
      </c>
      <c r="B30" s="30" t="s">
        <v>70</v>
      </c>
      <c r="C30" s="30" t="s">
        <v>74</v>
      </c>
      <c r="D30" s="30" t="b">
        <v>1</v>
      </c>
      <c r="E30" s="30">
        <f>IF(O30=0,"DNS",IF(O30&lt;('Tomahawk PST#9'!$K$2*'Tomahawk PST#9'!$K$3),"DNF",I30))</f>
        <v>68</v>
      </c>
      <c r="F30" s="30">
        <f>IF(ISNUMBER(E30),J30,"")</f>
        <v>6</v>
      </c>
      <c r="G30" s="30" t="b">
        <v>0</v>
      </c>
      <c r="H30" s="30">
        <v>4</v>
      </c>
      <c r="I30" s="31">
        <f>K30+L30*2+M30*3+N30*5</f>
        <v>68</v>
      </c>
      <c r="J30" s="30">
        <f>COUNTIF($Q30:$AZ30,0)</f>
        <v>6</v>
      </c>
      <c r="K30" s="30">
        <f>COUNTIF($Q30:$AZ30,1)</f>
        <v>4</v>
      </c>
      <c r="L30" s="30">
        <f>COUNTIF($Q30:$AZ30,2)</f>
        <v>4</v>
      </c>
      <c r="M30" s="30">
        <f>COUNTIF($Q30:$AZ30,3)</f>
        <v>12</v>
      </c>
      <c r="N30" s="30">
        <f>COUNTIF($Q30:$AZ30,5)</f>
        <v>4</v>
      </c>
      <c r="O30" s="30">
        <f>SUM(J30:N30)</f>
        <v>30</v>
      </c>
      <c r="P30" s="30"/>
      <c r="Q30" s="30">
        <v>2</v>
      </c>
      <c r="R30" s="30">
        <v>3</v>
      </c>
      <c r="S30" s="30">
        <v>5</v>
      </c>
      <c r="T30" s="30">
        <v>3</v>
      </c>
      <c r="U30" s="30">
        <v>3</v>
      </c>
      <c r="V30" s="30">
        <v>3</v>
      </c>
      <c r="W30" s="30">
        <v>5</v>
      </c>
      <c r="X30" s="30">
        <v>0</v>
      </c>
      <c r="Y30" s="30">
        <v>0</v>
      </c>
      <c r="Z30" s="30">
        <v>3</v>
      </c>
      <c r="AA30" s="30">
        <v>3</v>
      </c>
      <c r="AB30" s="30">
        <v>3</v>
      </c>
      <c r="AC30" s="30">
        <v>1</v>
      </c>
      <c r="AD30" s="30">
        <v>1</v>
      </c>
      <c r="AE30" s="30">
        <v>0</v>
      </c>
      <c r="AF30" s="30">
        <v>5</v>
      </c>
      <c r="AG30" s="30">
        <v>1</v>
      </c>
      <c r="AH30" s="30">
        <v>2</v>
      </c>
      <c r="AI30" s="30">
        <v>5</v>
      </c>
      <c r="AJ30" s="30">
        <v>2</v>
      </c>
      <c r="AK30" s="30">
        <v>0</v>
      </c>
      <c r="AL30" s="30">
        <v>3</v>
      </c>
      <c r="AM30" s="30">
        <v>2</v>
      </c>
      <c r="AN30" s="30">
        <v>3</v>
      </c>
      <c r="AO30" s="30">
        <v>3</v>
      </c>
      <c r="AP30" s="30">
        <v>1</v>
      </c>
      <c r="AQ30" s="30">
        <v>3</v>
      </c>
      <c r="AR30" s="30">
        <v>3</v>
      </c>
      <c r="AS30" s="30">
        <v>0</v>
      </c>
      <c r="AT30" s="30">
        <v>0</v>
      </c>
      <c r="AU30" s="30"/>
      <c r="AV30" s="30"/>
      <c r="AW30" s="30"/>
      <c r="AX30" s="30"/>
      <c r="AY30" s="30"/>
      <c r="AZ30" s="30"/>
      <c r="BA30" s="30">
        <f t="shared" si="4"/>
        <v>33</v>
      </c>
      <c r="BB30" s="30">
        <f t="shared" si="4"/>
        <v>16</v>
      </c>
      <c r="BC30" s="30">
        <f t="shared" si="4"/>
        <v>19</v>
      </c>
      <c r="BD30" s="30">
        <f t="shared" ref="BD30" si="6">MIN(Q30:S30)+MIN(T30:V30)+MIN(W30:Y30)+MIN(Z30:AB30)+MIN(AC30:AE30)+MIN(AF30:AH30)+MIN(AI30:AK30)+MIN(AL30:AN30)+MIN(AO30:AQ30)+MIN(AR30:AT30)+MIN(AU30:AW30)+MIN(AX30:AZ30)</f>
        <v>12</v>
      </c>
    </row>
    <row r="31" spans="1:56" x14ac:dyDescent="0.35">
      <c r="A31" s="28">
        <v>5</v>
      </c>
      <c r="B31" s="28" t="s">
        <v>70</v>
      </c>
      <c r="C31" s="28" t="s">
        <v>75</v>
      </c>
      <c r="D31" s="28" t="b">
        <v>1</v>
      </c>
      <c r="E31" s="28">
        <f>IF(O31=0,"DNS",IF(O31&lt;('Tomahawk PST#9'!$K$2*'Tomahawk PST#9'!$K$3),"DNF",I31))</f>
        <v>69</v>
      </c>
      <c r="F31" s="28">
        <f>IF(ISNUMBER(E31),J31,"")</f>
        <v>9</v>
      </c>
      <c r="G31" s="28" t="b">
        <v>0</v>
      </c>
      <c r="H31" s="28">
        <v>5</v>
      </c>
      <c r="I31" s="29">
        <f>K31+L31*2+M31*3+N31*5</f>
        <v>69</v>
      </c>
      <c r="J31" s="28">
        <f>COUNTIF($Q31:$AZ31,0)</f>
        <v>9</v>
      </c>
      <c r="K31" s="28">
        <f>COUNTIF($Q31:$AZ31,1)</f>
        <v>2</v>
      </c>
      <c r="L31" s="28">
        <f>COUNTIF($Q31:$AZ31,2)</f>
        <v>2</v>
      </c>
      <c r="M31" s="28">
        <f>COUNTIF($Q31:$AZ31,3)</f>
        <v>11</v>
      </c>
      <c r="N31" s="28">
        <f>COUNTIF($Q31:$AZ31,5)</f>
        <v>6</v>
      </c>
      <c r="O31" s="28">
        <f>SUM(J31:N31)</f>
        <v>30</v>
      </c>
      <c r="P31" s="28"/>
      <c r="Q31" s="28">
        <v>3</v>
      </c>
      <c r="R31" s="28">
        <v>5</v>
      </c>
      <c r="S31" s="28">
        <v>5</v>
      </c>
      <c r="T31" s="28">
        <v>3</v>
      </c>
      <c r="U31" s="28">
        <v>3</v>
      </c>
      <c r="V31" s="28">
        <v>0</v>
      </c>
      <c r="W31" s="28">
        <v>0</v>
      </c>
      <c r="X31" s="28">
        <v>0</v>
      </c>
      <c r="Y31" s="28">
        <v>0</v>
      </c>
      <c r="Z31" s="28">
        <v>3</v>
      </c>
      <c r="AA31" s="28">
        <v>5</v>
      </c>
      <c r="AB31" s="28">
        <v>5</v>
      </c>
      <c r="AC31" s="28">
        <v>0</v>
      </c>
      <c r="AD31" s="28">
        <v>2</v>
      </c>
      <c r="AE31" s="28">
        <v>1</v>
      </c>
      <c r="AF31" s="28">
        <v>5</v>
      </c>
      <c r="AG31" s="28">
        <v>3</v>
      </c>
      <c r="AH31" s="28">
        <v>3</v>
      </c>
      <c r="AI31" s="28">
        <v>5</v>
      </c>
      <c r="AJ31" s="28">
        <v>3</v>
      </c>
      <c r="AK31" s="28">
        <v>0</v>
      </c>
      <c r="AL31" s="28">
        <v>3</v>
      </c>
      <c r="AM31" s="28">
        <v>0</v>
      </c>
      <c r="AN31" s="28">
        <v>3</v>
      </c>
      <c r="AO31" s="28">
        <v>3</v>
      </c>
      <c r="AP31" s="28">
        <v>0</v>
      </c>
      <c r="AQ31" s="28">
        <v>3</v>
      </c>
      <c r="AR31" s="28">
        <v>2</v>
      </c>
      <c r="AS31" s="28">
        <v>1</v>
      </c>
      <c r="AT31" s="28">
        <v>0</v>
      </c>
      <c r="AU31" s="28"/>
      <c r="AV31" s="28"/>
      <c r="AW31" s="28"/>
      <c r="AX31" s="28"/>
      <c r="AY31" s="28"/>
      <c r="AZ31" s="28"/>
      <c r="BA31" s="28">
        <f>SUM(Q31,T31,W31,Z31,AC31,AF31,AI31,AL31,AO31,AR31,AU31,AX31)</f>
        <v>27</v>
      </c>
      <c r="BB31" s="28">
        <f>SUM(R31,U31,X31,AA31,AD31,AG31,AJ31,AM31,AP31,AS31,AV31,AY31)</f>
        <v>22</v>
      </c>
      <c r="BC31" s="28">
        <f>SUM(S31,V31,Y31,AB31,AE31,AH31,AK31,AN31,AQ31,AT31,AW31,AZ31)</f>
        <v>20</v>
      </c>
      <c r="BD31" s="28">
        <f>MIN(Q31:S31)+MIN(T31:V31)+MIN(W31:Y31)+MIN(Z31:AB31)+MIN(AC31:AE31)+MIN(AF31:AH31)+MIN(AI31:AK31)+MIN(AL31:AN31)+MIN(AO31:AQ31)+MIN(AR31:AT31)+MIN(AU31:AW31)+MIN(AX31:AZ31)</f>
        <v>9</v>
      </c>
    </row>
    <row r="32" spans="1:56" x14ac:dyDescent="0.35">
      <c r="A32" s="30">
        <v>6</v>
      </c>
      <c r="B32" s="30" t="s">
        <v>70</v>
      </c>
      <c r="C32" s="30" t="s">
        <v>76</v>
      </c>
      <c r="D32" s="30" t="b">
        <v>1</v>
      </c>
      <c r="E32" s="30">
        <f>IF(O32=0,"DNS",IF(O32&lt;('Tomahawk PST#9'!$K$2*'Tomahawk PST#9'!$K$3),"DNF",I32))</f>
        <v>69</v>
      </c>
      <c r="F32" s="30">
        <f>IF(ISNUMBER(E32),J32,"")</f>
        <v>4</v>
      </c>
      <c r="G32" s="30" t="b">
        <v>0</v>
      </c>
      <c r="H32" s="30">
        <v>6</v>
      </c>
      <c r="I32" s="31">
        <f>K32+L32*2+M32*3+N32*5</f>
        <v>69</v>
      </c>
      <c r="J32" s="30">
        <f>COUNTIF($Q32:$AZ32,0)</f>
        <v>4</v>
      </c>
      <c r="K32" s="30">
        <f>COUNTIF($Q32:$AZ32,1)</f>
        <v>7</v>
      </c>
      <c r="L32" s="30">
        <f>COUNTIF($Q32:$AZ32,2)</f>
        <v>3</v>
      </c>
      <c r="M32" s="30">
        <f>COUNTIF($Q32:$AZ32,3)</f>
        <v>12</v>
      </c>
      <c r="N32" s="30">
        <f>COUNTIF($Q32:$AZ32,5)</f>
        <v>4</v>
      </c>
      <c r="O32" s="30">
        <f>SUM(J32:N32)</f>
        <v>30</v>
      </c>
      <c r="P32" s="30"/>
      <c r="Q32" s="30">
        <v>3</v>
      </c>
      <c r="R32" s="30">
        <v>3</v>
      </c>
      <c r="S32" s="30">
        <v>3</v>
      </c>
      <c r="T32" s="30">
        <v>3</v>
      </c>
      <c r="U32" s="30">
        <v>0</v>
      </c>
      <c r="V32" s="30">
        <v>0</v>
      </c>
      <c r="W32" s="30">
        <v>2</v>
      </c>
      <c r="X32" s="30">
        <v>1</v>
      </c>
      <c r="Y32" s="30">
        <v>0</v>
      </c>
      <c r="Z32" s="30">
        <v>3</v>
      </c>
      <c r="AA32" s="30">
        <v>3</v>
      </c>
      <c r="AB32" s="30">
        <v>3</v>
      </c>
      <c r="AC32" s="30">
        <v>2</v>
      </c>
      <c r="AD32" s="30">
        <v>3</v>
      </c>
      <c r="AE32" s="30">
        <v>1</v>
      </c>
      <c r="AF32" s="30">
        <v>3</v>
      </c>
      <c r="AG32" s="30">
        <v>5</v>
      </c>
      <c r="AH32" s="30">
        <v>3</v>
      </c>
      <c r="AI32" s="30">
        <v>1</v>
      </c>
      <c r="AJ32" s="30">
        <v>0</v>
      </c>
      <c r="AK32" s="30">
        <v>1</v>
      </c>
      <c r="AL32" s="30">
        <v>5</v>
      </c>
      <c r="AM32" s="30">
        <v>1</v>
      </c>
      <c r="AN32" s="30">
        <v>1</v>
      </c>
      <c r="AO32" s="30">
        <v>3</v>
      </c>
      <c r="AP32" s="30">
        <v>5</v>
      </c>
      <c r="AQ32" s="30">
        <v>3</v>
      </c>
      <c r="AR32" s="30">
        <v>5</v>
      </c>
      <c r="AS32" s="30">
        <v>1</v>
      </c>
      <c r="AT32" s="30">
        <v>2</v>
      </c>
      <c r="AU32" s="30"/>
      <c r="AV32" s="30"/>
      <c r="AW32" s="30"/>
      <c r="AX32" s="30"/>
      <c r="AY32" s="30"/>
      <c r="AZ32" s="30"/>
      <c r="BA32" s="30">
        <f t="shared" ref="BA32:BC34" si="7">SUM(Q32,T32,W32,Z32,AC32,AF32,AI32,AL32,AO32,AR32,AU32,AX32)</f>
        <v>30</v>
      </c>
      <c r="BB32" s="30">
        <f t="shared" si="7"/>
        <v>22</v>
      </c>
      <c r="BC32" s="30">
        <f t="shared" si="7"/>
        <v>17</v>
      </c>
      <c r="BD32" s="30">
        <f>MIN(Q32:S32)+MIN(T32:V32)+MIN(W32:Y32)+MIN(Z32:AB32)+MIN(AC32:AE32)+MIN(AF32:AH32)+MIN(AI32:AK32)+MIN(AL32:AN32)+MIN(AO32:AQ32)+MIN(AR32:AT32)+MIN(AU32:AW32)+MIN(AX32:AZ32)</f>
        <v>15</v>
      </c>
    </row>
    <row r="33" spans="1:56" x14ac:dyDescent="0.35">
      <c r="A33" s="28">
        <v>7</v>
      </c>
      <c r="B33" s="28" t="s">
        <v>70</v>
      </c>
      <c r="C33" s="28" t="s">
        <v>77</v>
      </c>
      <c r="D33" s="28" t="b">
        <v>1</v>
      </c>
      <c r="E33" s="28">
        <f>IF(O33=0,"DNS",IF(O33&lt;('Tomahawk PST#9'!$K$2*'Tomahawk PST#9'!$K$3),"DNF",I33))</f>
        <v>77</v>
      </c>
      <c r="F33" s="28">
        <f>IF(ISNUMBER(E33),J33,"")</f>
        <v>3</v>
      </c>
      <c r="G33" s="28" t="b">
        <v>0</v>
      </c>
      <c r="H33" s="28">
        <v>7</v>
      </c>
      <c r="I33" s="29">
        <f>K33+L33*2+M33*3+N33*5</f>
        <v>77</v>
      </c>
      <c r="J33" s="28">
        <f>COUNTIF($Q33:$AZ33,0)</f>
        <v>3</v>
      </c>
      <c r="K33" s="28">
        <f>COUNTIF($Q33:$AZ33,1)</f>
        <v>4</v>
      </c>
      <c r="L33" s="28">
        <f>COUNTIF($Q33:$AZ33,2)</f>
        <v>4</v>
      </c>
      <c r="M33" s="28">
        <f>COUNTIF($Q33:$AZ33,3)</f>
        <v>15</v>
      </c>
      <c r="N33" s="28">
        <f>COUNTIF($Q33:$AZ33,5)</f>
        <v>4</v>
      </c>
      <c r="O33" s="28">
        <f>SUM(J33:N33)</f>
        <v>30</v>
      </c>
      <c r="P33" s="28"/>
      <c r="Q33" s="28">
        <v>3</v>
      </c>
      <c r="R33" s="28">
        <v>2</v>
      </c>
      <c r="S33" s="28">
        <v>3</v>
      </c>
      <c r="T33" s="28">
        <v>3</v>
      </c>
      <c r="U33" s="28">
        <v>3</v>
      </c>
      <c r="V33" s="28">
        <v>3</v>
      </c>
      <c r="W33" s="28">
        <v>5</v>
      </c>
      <c r="X33" s="28">
        <v>3</v>
      </c>
      <c r="Y33" s="28">
        <v>3</v>
      </c>
      <c r="Z33" s="28">
        <v>3</v>
      </c>
      <c r="AA33" s="28">
        <v>3</v>
      </c>
      <c r="AB33" s="28">
        <v>3</v>
      </c>
      <c r="AC33" s="28">
        <v>2</v>
      </c>
      <c r="AD33" s="28">
        <v>3</v>
      </c>
      <c r="AE33" s="28">
        <v>3</v>
      </c>
      <c r="AF33" s="28">
        <v>3</v>
      </c>
      <c r="AG33" s="28">
        <v>2</v>
      </c>
      <c r="AH33" s="28">
        <v>5</v>
      </c>
      <c r="AI33" s="28">
        <v>0</v>
      </c>
      <c r="AJ33" s="28">
        <v>0</v>
      </c>
      <c r="AK33" s="28">
        <v>0</v>
      </c>
      <c r="AL33" s="28">
        <v>2</v>
      </c>
      <c r="AM33" s="28">
        <v>1</v>
      </c>
      <c r="AN33" s="28">
        <v>5</v>
      </c>
      <c r="AO33" s="28">
        <v>1</v>
      </c>
      <c r="AP33" s="28">
        <v>5</v>
      </c>
      <c r="AQ33" s="28">
        <v>3</v>
      </c>
      <c r="AR33" s="28">
        <v>3</v>
      </c>
      <c r="AS33" s="28">
        <v>1</v>
      </c>
      <c r="AT33" s="28">
        <v>1</v>
      </c>
      <c r="AU33" s="28"/>
      <c r="AV33" s="28"/>
      <c r="AW33" s="28"/>
      <c r="AX33" s="28"/>
      <c r="AY33" s="28"/>
      <c r="AZ33" s="28"/>
      <c r="BA33" s="28">
        <f t="shared" si="7"/>
        <v>25</v>
      </c>
      <c r="BB33" s="28">
        <f t="shared" si="7"/>
        <v>23</v>
      </c>
      <c r="BC33" s="28">
        <f t="shared" si="7"/>
        <v>29</v>
      </c>
      <c r="BD33" s="28">
        <f>MIN(Q33:S33)+MIN(T33:V33)+MIN(W33:Y33)+MIN(Z33:AB33)+MIN(AC33:AE33)+MIN(AF33:AH33)+MIN(AI33:AK33)+MIN(AL33:AN33)+MIN(AO33:AQ33)+MIN(AR33:AT33)+MIN(AU33:AW33)+MIN(AX33:AZ33)</f>
        <v>18</v>
      </c>
    </row>
    <row r="34" spans="1:56" x14ac:dyDescent="0.35">
      <c r="A34" s="30">
        <v>8</v>
      </c>
      <c r="B34" s="30" t="s">
        <v>70</v>
      </c>
      <c r="C34" s="30" t="s">
        <v>78</v>
      </c>
      <c r="D34" s="30" t="b">
        <v>1</v>
      </c>
      <c r="E34" s="30">
        <f>IF(O34=0,"DNS",IF(O34&lt;('Tomahawk PST#9'!$K$2*'Tomahawk PST#9'!$K$3),"DNF",I34))</f>
        <v>83</v>
      </c>
      <c r="F34" s="30">
        <f>IF(ISNUMBER(E34),J34,"")</f>
        <v>2</v>
      </c>
      <c r="G34" s="30" t="b">
        <v>0</v>
      </c>
      <c r="H34" s="30">
        <v>8</v>
      </c>
      <c r="I34" s="31">
        <f>K34+L34*2+M34*3+N34*5</f>
        <v>83</v>
      </c>
      <c r="J34" s="30">
        <f>COUNTIF($Q34:$AZ34,0)</f>
        <v>2</v>
      </c>
      <c r="K34" s="30">
        <f>COUNTIF($Q34:$AZ34,1)</f>
        <v>1</v>
      </c>
      <c r="L34" s="30">
        <f>COUNTIF($Q34:$AZ34,2)</f>
        <v>7</v>
      </c>
      <c r="M34" s="30">
        <f>COUNTIF($Q34:$AZ34,3)</f>
        <v>16</v>
      </c>
      <c r="N34" s="30">
        <f>COUNTIF($Q34:$AZ34,5)</f>
        <v>4</v>
      </c>
      <c r="O34" s="30">
        <f>SUM(J34:N34)</f>
        <v>30</v>
      </c>
      <c r="P34" s="30"/>
      <c r="Q34" s="30">
        <v>3</v>
      </c>
      <c r="R34" s="30">
        <v>3</v>
      </c>
      <c r="S34" s="30">
        <v>3</v>
      </c>
      <c r="T34" s="30">
        <v>2</v>
      </c>
      <c r="U34" s="30">
        <v>2</v>
      </c>
      <c r="V34" s="30">
        <v>2</v>
      </c>
      <c r="W34" s="30">
        <v>5</v>
      </c>
      <c r="X34" s="30">
        <v>1</v>
      </c>
      <c r="Y34" s="30">
        <v>0</v>
      </c>
      <c r="Z34" s="30">
        <v>3</v>
      </c>
      <c r="AA34" s="30">
        <v>3</v>
      </c>
      <c r="AB34" s="30">
        <v>3</v>
      </c>
      <c r="AC34" s="30">
        <v>3</v>
      </c>
      <c r="AD34" s="30">
        <v>3</v>
      </c>
      <c r="AE34" s="30">
        <v>3</v>
      </c>
      <c r="AF34" s="30">
        <v>5</v>
      </c>
      <c r="AG34" s="30">
        <v>3</v>
      </c>
      <c r="AH34" s="30">
        <v>2</v>
      </c>
      <c r="AI34" s="30">
        <v>3</v>
      </c>
      <c r="AJ34" s="30">
        <v>0</v>
      </c>
      <c r="AK34" s="30">
        <v>2</v>
      </c>
      <c r="AL34" s="30">
        <v>3</v>
      </c>
      <c r="AM34" s="30">
        <v>3</v>
      </c>
      <c r="AN34" s="30">
        <v>2</v>
      </c>
      <c r="AO34" s="30">
        <v>5</v>
      </c>
      <c r="AP34" s="30">
        <v>3</v>
      </c>
      <c r="AQ34" s="30">
        <v>3</v>
      </c>
      <c r="AR34" s="30">
        <v>3</v>
      </c>
      <c r="AS34" s="30">
        <v>5</v>
      </c>
      <c r="AT34" s="30">
        <v>2</v>
      </c>
      <c r="AU34" s="30"/>
      <c r="AV34" s="30"/>
      <c r="AW34" s="30"/>
      <c r="AX34" s="30"/>
      <c r="AY34" s="30"/>
      <c r="AZ34" s="30"/>
      <c r="BA34" s="30">
        <f t="shared" si="7"/>
        <v>35</v>
      </c>
      <c r="BB34" s="30">
        <f t="shared" si="7"/>
        <v>26</v>
      </c>
      <c r="BC34" s="30">
        <f t="shared" si="7"/>
        <v>22</v>
      </c>
      <c r="BD34" s="30">
        <f>MIN(Q34:S34)+MIN(T34:V34)+MIN(W34:Y34)+MIN(Z34:AB34)+MIN(AC34:AE34)+MIN(AF34:AH34)+MIN(AI34:AK34)+MIN(AL34:AN34)+MIN(AO34:AQ34)+MIN(AR34:AT34)+MIN(AU34:AW34)+MIN(AX34:AZ34)</f>
        <v>20</v>
      </c>
    </row>
    <row r="35" spans="1:56" x14ac:dyDescent="0.35">
      <c r="A35" s="28" t="s">
        <v>63</v>
      </c>
      <c r="B35" s="28" t="s">
        <v>70</v>
      </c>
      <c r="C35" s="28" t="s">
        <v>79</v>
      </c>
      <c r="D35" s="28" t="b">
        <v>1</v>
      </c>
      <c r="E35" s="28" t="str">
        <f>IF(O35=0,"DNS",IF(O35&lt;('Tomahawk PST#9'!$K$2*'Tomahawk PST#9'!$K$3),"DNF",I35))</f>
        <v>DNS</v>
      </c>
      <c r="F35" s="28" t="str">
        <f>IF(ISNUMBER(E35),J35,"")</f>
        <v/>
      </c>
      <c r="G35" s="28" t="b">
        <v>0</v>
      </c>
      <c r="H35" s="28"/>
      <c r="I35" s="29">
        <f>K35+L35*2+M35*3+N35*5</f>
        <v>0</v>
      </c>
      <c r="J35" s="28">
        <f>COUNTIF($Q35:$AZ35,0)</f>
        <v>0</v>
      </c>
      <c r="K35" s="28">
        <f>COUNTIF($Q35:$AZ35,1)</f>
        <v>0</v>
      </c>
      <c r="L35" s="28">
        <f>COUNTIF($Q35:$AZ35,2)</f>
        <v>0</v>
      </c>
      <c r="M35" s="28">
        <f>COUNTIF($Q35:$AZ35,3)</f>
        <v>0</v>
      </c>
      <c r="N35" s="28">
        <f>COUNTIF($Q35:$AZ35,5)</f>
        <v>0</v>
      </c>
      <c r="O35" s="28">
        <f>SUM(J35:N35)</f>
        <v>0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>
        <f>SUM(Q35,T35,W35,Z35,AC35,AF35,AI35,AL35,AO35,AR35,AU35,AX35)</f>
        <v>0</v>
      </c>
      <c r="BB35" s="28">
        <f>SUM(R35,U35,X35,AA35,AD35,AG35,AJ35,AM35,AP35,AS35,AV35,AY35)</f>
        <v>0</v>
      </c>
      <c r="BC35" s="28">
        <f>SUM(S35,V35,Y35,AB35,AE35,AH35,AK35,AN35,AQ35,AT35,AW35,AZ35)</f>
        <v>0</v>
      </c>
      <c r="BD35" s="28">
        <f>MIN(Q35:S35)+MIN(T35:V35)+MIN(W35:Y35)+MIN(Z35:AB35)+MIN(AC35:AE35)+MIN(AF35:AH35)+MIN(AI35:AK35)+MIN(AL35:AN35)+MIN(AO35:AQ35)+MIN(AR35:AT35)+MIN(AU35:AW35)+MIN(AX35:AZ35)</f>
        <v>0</v>
      </c>
    </row>
    <row r="36" spans="1:56" x14ac:dyDescent="0.35">
      <c r="A36" s="30" t="s">
        <v>80</v>
      </c>
      <c r="B36" s="30" t="s">
        <v>70</v>
      </c>
      <c r="C36" s="30" t="s">
        <v>6</v>
      </c>
      <c r="D36" s="30" t="b">
        <v>1</v>
      </c>
      <c r="E36" s="30" t="s">
        <v>80</v>
      </c>
      <c r="F36" s="30" t="str">
        <f>IF(ISNUMBER(E36),J36,"")</f>
        <v/>
      </c>
      <c r="G36" s="30" t="b">
        <v>1</v>
      </c>
      <c r="H36" s="30"/>
      <c r="I36" s="31">
        <f>K36+L36*2+M36*3+N36*5</f>
        <v>0</v>
      </c>
      <c r="J36" s="30">
        <f>COUNTIF($Q36:$AZ36,0)</f>
        <v>0</v>
      </c>
      <c r="K36" s="30">
        <f>COUNTIF($Q36:$AZ36,1)</f>
        <v>0</v>
      </c>
      <c r="L36" s="30">
        <f>COUNTIF($Q36:$AZ36,2)</f>
        <v>0</v>
      </c>
      <c r="M36" s="30">
        <f>COUNTIF($Q36:$AZ36,3)</f>
        <v>0</v>
      </c>
      <c r="N36" s="30">
        <f>COUNTIF($Q36:$AZ36,5)</f>
        <v>0</v>
      </c>
      <c r="O36" s="30">
        <f>SUM(J36:N36)</f>
        <v>0</v>
      </c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>
        <f>SUM(Q36,T36,W36,Z36,AC36,AF36,AI36,AL36,AO36,AR36,AU36,AX36)</f>
        <v>0</v>
      </c>
      <c r="BB36" s="30">
        <f>SUM(R36,U36,X36,AA36,AD36,AG36,AJ36,AM36,AP36,AS36,AV36,AY36)</f>
        <v>0</v>
      </c>
      <c r="BC36" s="30">
        <f>SUM(S36,V36,Y36,AB36,AE36,AH36,AK36,AN36,AQ36,AT36,AW36,AZ36)</f>
        <v>0</v>
      </c>
      <c r="BD36" s="30">
        <f>MIN(Q36:S36)+MIN(T36:V36)+MIN(W36:Y36)+MIN(Z36:AB36)+MIN(AC36:AE36)+MIN(AF36:AH36)+MIN(AI36:AK36)+MIN(AL36:AN36)+MIN(AO36:AQ36)+MIN(AR36:AT36)+MIN(AU36:AW36)+MIN(AX36:AZ36)</f>
        <v>0</v>
      </c>
    </row>
    <row r="37" spans="1:56" x14ac:dyDescent="0.35">
      <c r="A37" s="32">
        <v>1</v>
      </c>
      <c r="B37" s="32" t="s">
        <v>81</v>
      </c>
      <c r="C37" s="32" t="s">
        <v>82</v>
      </c>
      <c r="D37" s="32" t="b">
        <v>0</v>
      </c>
      <c r="E37" s="32">
        <f>IF(O37=0,"DNS",IF(O37&lt;('Tomahawk PST#9'!$K$2*'Tomahawk PST#9'!$K$3),"DNF",I37))</f>
        <v>36</v>
      </c>
      <c r="F37" s="32">
        <f>IF(ISNUMBER(E37),J37,"")</f>
        <v>14</v>
      </c>
      <c r="G37" s="32" t="b">
        <v>0</v>
      </c>
      <c r="H37" s="32"/>
      <c r="I37" s="33">
        <f>K37+L37*2+M37*3+N37*5</f>
        <v>36</v>
      </c>
      <c r="J37" s="32">
        <f>COUNTIF($Q37:$AZ37,0)</f>
        <v>14</v>
      </c>
      <c r="K37" s="32">
        <f>COUNTIF($Q37:$AZ37,1)</f>
        <v>6</v>
      </c>
      <c r="L37" s="32">
        <f>COUNTIF($Q37:$AZ37,2)</f>
        <v>4</v>
      </c>
      <c r="M37" s="32">
        <f>COUNTIF($Q37:$AZ37,3)</f>
        <v>4</v>
      </c>
      <c r="N37" s="32">
        <f>COUNTIF($Q37:$AZ37,5)</f>
        <v>2</v>
      </c>
      <c r="O37" s="32">
        <f>SUM(J37:N37)</f>
        <v>30</v>
      </c>
      <c r="P37" s="32"/>
      <c r="Q37" s="32">
        <v>3</v>
      </c>
      <c r="R37" s="32">
        <v>5</v>
      </c>
      <c r="S37" s="32">
        <v>0</v>
      </c>
      <c r="T37" s="32">
        <v>1</v>
      </c>
      <c r="U37" s="32">
        <v>0</v>
      </c>
      <c r="V37" s="32">
        <v>3</v>
      </c>
      <c r="W37" s="32">
        <v>0</v>
      </c>
      <c r="X37" s="32">
        <v>1</v>
      </c>
      <c r="Y37" s="32">
        <v>0</v>
      </c>
      <c r="Z37" s="32">
        <v>1</v>
      </c>
      <c r="AA37" s="32">
        <v>1</v>
      </c>
      <c r="AB37" s="32">
        <v>2</v>
      </c>
      <c r="AC37" s="32">
        <v>0</v>
      </c>
      <c r="AD37" s="32">
        <v>0</v>
      </c>
      <c r="AE37" s="32">
        <v>0</v>
      </c>
      <c r="AF37" s="32">
        <v>2</v>
      </c>
      <c r="AG37" s="32">
        <v>2</v>
      </c>
      <c r="AH37" s="32">
        <v>2</v>
      </c>
      <c r="AI37" s="32">
        <v>0</v>
      </c>
      <c r="AJ37" s="32">
        <v>0</v>
      </c>
      <c r="AK37" s="32">
        <v>0</v>
      </c>
      <c r="AL37" s="32">
        <v>1</v>
      </c>
      <c r="AM37" s="32">
        <v>3</v>
      </c>
      <c r="AN37" s="32">
        <v>3</v>
      </c>
      <c r="AO37" s="32">
        <v>5</v>
      </c>
      <c r="AP37" s="32">
        <v>0</v>
      </c>
      <c r="AQ37" s="32">
        <v>1</v>
      </c>
      <c r="AR37" s="32">
        <v>0</v>
      </c>
      <c r="AS37" s="32">
        <v>0</v>
      </c>
      <c r="AT37" s="32">
        <v>0</v>
      </c>
      <c r="AU37" s="32"/>
      <c r="AV37" s="32"/>
      <c r="AW37" s="32"/>
      <c r="AX37" s="32"/>
      <c r="AY37" s="32"/>
      <c r="AZ37" s="32"/>
      <c r="BA37" s="32">
        <f t="shared" ref="BA37:BC42" si="8">SUM(Q37,T37,W37,Z37,AC37,AF37,AI37,AL37,AO37,AR37,AU37,AX37)</f>
        <v>13</v>
      </c>
      <c r="BB37" s="32">
        <f t="shared" si="8"/>
        <v>12</v>
      </c>
      <c r="BC37" s="32">
        <f t="shared" si="8"/>
        <v>11</v>
      </c>
      <c r="BD37" s="32">
        <f>MIN(Q37:S37)+MIN(T37:V37)+MIN(W37:Y37)+MIN(Z37:AB37)+MIN(AC37:AE37)+MIN(AF37:AH37)+MIN(AI37:AK37)+MIN(AL37:AN37)+MIN(AO37:AQ37)+MIN(AR37:AT37)+MIN(AU37:AW37)+MIN(AX37:AZ37)</f>
        <v>4</v>
      </c>
    </row>
    <row r="38" spans="1:56" x14ac:dyDescent="0.35">
      <c r="A38" s="34">
        <v>2</v>
      </c>
      <c r="B38" s="34" t="s">
        <v>81</v>
      </c>
      <c r="C38" s="34" t="s">
        <v>83</v>
      </c>
      <c r="D38" s="34" t="b">
        <v>0</v>
      </c>
      <c r="E38" s="34">
        <f>IF(O38=0,"DNS",IF(O38&lt;('Tomahawk PST#9'!$K$2*'Tomahawk PST#9'!$K$3),"DNF",I38))</f>
        <v>41</v>
      </c>
      <c r="F38" s="34">
        <f>IF(ISNUMBER(E38),J38,"")</f>
        <v>8</v>
      </c>
      <c r="G38" s="34" t="b">
        <v>0</v>
      </c>
      <c r="H38" s="34"/>
      <c r="I38" s="35">
        <f>K38+L38*2+M38*3+N38*5</f>
        <v>41</v>
      </c>
      <c r="J38" s="34">
        <f>COUNTIF($Q38:$AZ38,0)</f>
        <v>8</v>
      </c>
      <c r="K38" s="34">
        <f>COUNTIF($Q38:$AZ38,1)</f>
        <v>11</v>
      </c>
      <c r="L38" s="34">
        <f>COUNTIF($Q38:$AZ38,2)</f>
        <v>5</v>
      </c>
      <c r="M38" s="34">
        <f>COUNTIF($Q38:$AZ38,3)</f>
        <v>5</v>
      </c>
      <c r="N38" s="34">
        <f>COUNTIF($Q38:$AZ38,5)</f>
        <v>1</v>
      </c>
      <c r="O38" s="34">
        <f>SUM(J38:N38)</f>
        <v>30</v>
      </c>
      <c r="P38" s="34"/>
      <c r="Q38" s="34">
        <v>2</v>
      </c>
      <c r="R38" s="34">
        <v>1</v>
      </c>
      <c r="S38" s="34">
        <v>2</v>
      </c>
      <c r="T38" s="34">
        <v>1</v>
      </c>
      <c r="U38" s="34">
        <v>0</v>
      </c>
      <c r="V38" s="34">
        <v>0</v>
      </c>
      <c r="W38" s="34">
        <v>3</v>
      </c>
      <c r="X38" s="34">
        <v>2</v>
      </c>
      <c r="Y38" s="34">
        <v>5</v>
      </c>
      <c r="Z38" s="34">
        <v>3</v>
      </c>
      <c r="AA38" s="34">
        <v>3</v>
      </c>
      <c r="AB38" s="34">
        <v>3</v>
      </c>
      <c r="AC38" s="34">
        <v>0</v>
      </c>
      <c r="AD38" s="34">
        <v>1</v>
      </c>
      <c r="AE38" s="34">
        <v>1</v>
      </c>
      <c r="AF38" s="34">
        <v>1</v>
      </c>
      <c r="AG38" s="34">
        <v>2</v>
      </c>
      <c r="AH38" s="34">
        <v>1</v>
      </c>
      <c r="AI38" s="34">
        <v>1</v>
      </c>
      <c r="AJ38" s="34">
        <v>0</v>
      </c>
      <c r="AK38" s="34">
        <v>0</v>
      </c>
      <c r="AL38" s="34">
        <v>1</v>
      </c>
      <c r="AM38" s="34">
        <v>1</v>
      </c>
      <c r="AN38" s="34">
        <v>2</v>
      </c>
      <c r="AO38" s="34">
        <v>3</v>
      </c>
      <c r="AP38" s="34">
        <v>0</v>
      </c>
      <c r="AQ38" s="34">
        <v>1</v>
      </c>
      <c r="AR38" s="34">
        <v>1</v>
      </c>
      <c r="AS38" s="34">
        <v>0</v>
      </c>
      <c r="AT38" s="34">
        <v>0</v>
      </c>
      <c r="AU38" s="34"/>
      <c r="AV38" s="34"/>
      <c r="AW38" s="34"/>
      <c r="AX38" s="34"/>
      <c r="AY38" s="34"/>
      <c r="AZ38" s="34"/>
      <c r="BA38" s="34">
        <f t="shared" si="8"/>
        <v>16</v>
      </c>
      <c r="BB38" s="34">
        <f t="shared" si="8"/>
        <v>10</v>
      </c>
      <c r="BC38" s="34">
        <f t="shared" si="8"/>
        <v>15</v>
      </c>
      <c r="BD38" s="34">
        <f t="shared" ref="BD38:BD42" si="9">MIN(Q38:S38)+MIN(T38:V38)+MIN(W38:Y38)+MIN(Z38:AB38)+MIN(AC38:AE38)+MIN(AF38:AH38)+MIN(AI38:AK38)+MIN(AL38:AN38)+MIN(AO38:AQ38)+MIN(AR38:AT38)+MIN(AU38:AW38)+MIN(AX38:AZ38)</f>
        <v>8</v>
      </c>
    </row>
    <row r="39" spans="1:56" x14ac:dyDescent="0.35">
      <c r="A39" s="32">
        <v>3</v>
      </c>
      <c r="B39" s="32" t="s">
        <v>81</v>
      </c>
      <c r="C39" s="32" t="s">
        <v>84</v>
      </c>
      <c r="D39" s="32" t="b">
        <v>0</v>
      </c>
      <c r="E39" s="32">
        <f>IF(O39=0,"DNS",IF(O39&lt;('Tomahawk PST#9'!$K$2*'Tomahawk PST#9'!$K$3),"DNF",I39))</f>
        <v>42</v>
      </c>
      <c r="F39" s="32">
        <f>IF(ISNUMBER(E39),J39,"")</f>
        <v>12</v>
      </c>
      <c r="G39" s="32" t="b">
        <v>0</v>
      </c>
      <c r="H39" s="32"/>
      <c r="I39" s="33">
        <f>K39+L39*2+M39*3+N39*5</f>
        <v>42</v>
      </c>
      <c r="J39" s="32">
        <f>COUNTIF($Q39:$AZ39,0)</f>
        <v>12</v>
      </c>
      <c r="K39" s="32">
        <f>COUNTIF($Q39:$AZ39,1)</f>
        <v>5</v>
      </c>
      <c r="L39" s="32">
        <f>COUNTIF($Q39:$AZ39,2)</f>
        <v>6</v>
      </c>
      <c r="M39" s="32">
        <f>COUNTIF($Q39:$AZ39,3)</f>
        <v>5</v>
      </c>
      <c r="N39" s="32">
        <f>COUNTIF($Q39:$AZ39,5)</f>
        <v>2</v>
      </c>
      <c r="O39" s="32">
        <f>SUM(J39:N39)</f>
        <v>30</v>
      </c>
      <c r="P39" s="32"/>
      <c r="Q39" s="32">
        <v>1</v>
      </c>
      <c r="R39" s="32">
        <v>3</v>
      </c>
      <c r="S39" s="32">
        <v>0</v>
      </c>
      <c r="T39" s="32">
        <v>1</v>
      </c>
      <c r="U39" s="32">
        <v>0</v>
      </c>
      <c r="V39" s="32">
        <v>0</v>
      </c>
      <c r="W39" s="32">
        <v>2</v>
      </c>
      <c r="X39" s="32">
        <v>3</v>
      </c>
      <c r="Y39" s="32">
        <v>3</v>
      </c>
      <c r="Z39" s="32">
        <v>2</v>
      </c>
      <c r="AA39" s="32">
        <v>3</v>
      </c>
      <c r="AB39" s="32">
        <v>2</v>
      </c>
      <c r="AC39" s="32">
        <v>0</v>
      </c>
      <c r="AD39" s="32">
        <v>0</v>
      </c>
      <c r="AE39" s="32">
        <v>0</v>
      </c>
      <c r="AF39" s="32">
        <v>1</v>
      </c>
      <c r="AG39" s="32">
        <v>5</v>
      </c>
      <c r="AH39" s="32">
        <v>5</v>
      </c>
      <c r="AI39" s="32">
        <v>0</v>
      </c>
      <c r="AJ39" s="32">
        <v>0</v>
      </c>
      <c r="AK39" s="32">
        <v>2</v>
      </c>
      <c r="AL39" s="32">
        <v>2</v>
      </c>
      <c r="AM39" s="32">
        <v>2</v>
      </c>
      <c r="AN39" s="32">
        <v>1</v>
      </c>
      <c r="AO39" s="32">
        <v>0</v>
      </c>
      <c r="AP39" s="32">
        <v>3</v>
      </c>
      <c r="AQ39" s="32">
        <v>1</v>
      </c>
      <c r="AR39" s="32">
        <v>0</v>
      </c>
      <c r="AS39" s="32">
        <v>0</v>
      </c>
      <c r="AT39" s="32">
        <v>0</v>
      </c>
      <c r="AU39" s="32"/>
      <c r="AV39" s="32"/>
      <c r="AW39" s="32"/>
      <c r="AX39" s="32"/>
      <c r="AY39" s="32"/>
      <c r="AZ39" s="32"/>
      <c r="BA39" s="32">
        <f t="shared" si="8"/>
        <v>9</v>
      </c>
      <c r="BB39" s="32">
        <f t="shared" si="8"/>
        <v>19</v>
      </c>
      <c r="BC39" s="32">
        <f t="shared" si="8"/>
        <v>14</v>
      </c>
      <c r="BD39" s="32">
        <f t="shared" si="9"/>
        <v>6</v>
      </c>
    </row>
    <row r="40" spans="1:56" x14ac:dyDescent="0.35">
      <c r="A40" s="34">
        <v>4</v>
      </c>
      <c r="B40" s="34" t="s">
        <v>81</v>
      </c>
      <c r="C40" s="34" t="s">
        <v>85</v>
      </c>
      <c r="D40" s="34" t="b">
        <v>0</v>
      </c>
      <c r="E40" s="34">
        <f>IF(O40=0,"DNS",IF(O40&lt;('Tomahawk PST#9'!$K$2*'Tomahawk PST#9'!$K$3),"DNF",I40))</f>
        <v>59</v>
      </c>
      <c r="F40" s="34">
        <f>IF(ISNUMBER(E40),J40,"")</f>
        <v>7</v>
      </c>
      <c r="G40" s="34" t="b">
        <v>0</v>
      </c>
      <c r="H40" s="34"/>
      <c r="I40" s="35">
        <f>K40+L40*2+M40*3+N40*5</f>
        <v>59</v>
      </c>
      <c r="J40" s="34">
        <f>COUNTIF($Q40:$AZ40,0)</f>
        <v>7</v>
      </c>
      <c r="K40" s="34">
        <f>COUNTIF($Q40:$AZ40,1)</f>
        <v>9</v>
      </c>
      <c r="L40" s="34">
        <f>COUNTIF($Q40:$AZ40,2)</f>
        <v>2</v>
      </c>
      <c r="M40" s="34">
        <f>COUNTIF($Q40:$AZ40,3)</f>
        <v>7</v>
      </c>
      <c r="N40" s="34">
        <f>COUNTIF($Q40:$AZ40,5)</f>
        <v>5</v>
      </c>
      <c r="O40" s="34">
        <f>SUM(J40:N40)</f>
        <v>30</v>
      </c>
      <c r="P40" s="34"/>
      <c r="Q40" s="34">
        <v>3</v>
      </c>
      <c r="R40" s="34">
        <v>3</v>
      </c>
      <c r="S40" s="34">
        <v>1</v>
      </c>
      <c r="T40" s="34">
        <v>3</v>
      </c>
      <c r="U40" s="34">
        <v>1</v>
      </c>
      <c r="V40" s="34">
        <v>0</v>
      </c>
      <c r="W40" s="34">
        <v>5</v>
      </c>
      <c r="X40" s="34">
        <v>0</v>
      </c>
      <c r="Y40" s="34">
        <v>0</v>
      </c>
      <c r="Z40" s="34">
        <v>5</v>
      </c>
      <c r="AA40" s="34">
        <v>5</v>
      </c>
      <c r="AB40" s="34">
        <v>5</v>
      </c>
      <c r="AC40" s="34">
        <v>0</v>
      </c>
      <c r="AD40" s="34">
        <v>1</v>
      </c>
      <c r="AE40" s="34">
        <v>0</v>
      </c>
      <c r="AF40" s="34">
        <v>5</v>
      </c>
      <c r="AG40" s="34">
        <v>3</v>
      </c>
      <c r="AH40" s="34">
        <v>1</v>
      </c>
      <c r="AI40" s="34">
        <v>1</v>
      </c>
      <c r="AJ40" s="34">
        <v>3</v>
      </c>
      <c r="AK40" s="34">
        <v>1</v>
      </c>
      <c r="AL40" s="34">
        <v>3</v>
      </c>
      <c r="AM40" s="34">
        <v>2</v>
      </c>
      <c r="AN40" s="34">
        <v>3</v>
      </c>
      <c r="AO40" s="34">
        <v>1</v>
      </c>
      <c r="AP40" s="34">
        <v>0</v>
      </c>
      <c r="AQ40" s="34">
        <v>1</v>
      </c>
      <c r="AR40" s="34">
        <v>1</v>
      </c>
      <c r="AS40" s="34">
        <v>2</v>
      </c>
      <c r="AT40" s="34">
        <v>0</v>
      </c>
      <c r="AU40" s="34"/>
      <c r="AV40" s="34"/>
      <c r="AW40" s="34"/>
      <c r="AX40" s="34"/>
      <c r="AY40" s="34"/>
      <c r="AZ40" s="34"/>
      <c r="BA40" s="34">
        <f t="shared" si="8"/>
        <v>27</v>
      </c>
      <c r="BB40" s="34">
        <f t="shared" si="8"/>
        <v>20</v>
      </c>
      <c r="BC40" s="34">
        <f t="shared" si="8"/>
        <v>12</v>
      </c>
      <c r="BD40" s="34">
        <f t="shared" si="9"/>
        <v>10</v>
      </c>
    </row>
    <row r="41" spans="1:56" x14ac:dyDescent="0.35">
      <c r="A41" s="32">
        <v>5</v>
      </c>
      <c r="B41" s="32" t="s">
        <v>81</v>
      </c>
      <c r="C41" s="32" t="s">
        <v>86</v>
      </c>
      <c r="D41" s="32" t="b">
        <v>0</v>
      </c>
      <c r="E41" s="32">
        <f>IF(O41=0,"DNS",IF(O41&lt;('Tomahawk PST#9'!$K$2*'Tomahawk PST#9'!$K$3),"DNF",I41))</f>
        <v>100</v>
      </c>
      <c r="F41" s="32">
        <f>IF(ISNUMBER(E41),J41,"")</f>
        <v>0</v>
      </c>
      <c r="G41" s="32" t="b">
        <v>0</v>
      </c>
      <c r="H41" s="32"/>
      <c r="I41" s="33">
        <f>K41+L41*2+M41*3+N41*5</f>
        <v>100</v>
      </c>
      <c r="J41" s="32">
        <f>COUNTIF($Q41:$AZ41,0)</f>
        <v>0</v>
      </c>
      <c r="K41" s="32">
        <f>COUNTIF($Q41:$AZ41,1)</f>
        <v>2</v>
      </c>
      <c r="L41" s="32">
        <f>COUNTIF($Q41:$AZ41,2)</f>
        <v>2</v>
      </c>
      <c r="M41" s="32">
        <f>COUNTIF($Q41:$AZ41,3)</f>
        <v>18</v>
      </c>
      <c r="N41" s="32">
        <f>COUNTIF($Q41:$AZ41,5)</f>
        <v>8</v>
      </c>
      <c r="O41" s="32">
        <f>SUM(J41:N41)</f>
        <v>30</v>
      </c>
      <c r="P41" s="32"/>
      <c r="Q41" s="32">
        <v>2</v>
      </c>
      <c r="R41" s="32">
        <v>3</v>
      </c>
      <c r="S41" s="32">
        <v>3</v>
      </c>
      <c r="T41" s="32">
        <v>3</v>
      </c>
      <c r="U41" s="32">
        <v>5</v>
      </c>
      <c r="V41" s="32">
        <v>3</v>
      </c>
      <c r="W41" s="32">
        <v>2</v>
      </c>
      <c r="X41" s="32">
        <v>3</v>
      </c>
      <c r="Y41" s="32">
        <v>1</v>
      </c>
      <c r="Z41" s="32">
        <v>5</v>
      </c>
      <c r="AA41" s="32">
        <v>3</v>
      </c>
      <c r="AB41" s="32">
        <v>3</v>
      </c>
      <c r="AC41" s="32">
        <v>1</v>
      </c>
      <c r="AD41" s="32">
        <v>3</v>
      </c>
      <c r="AE41" s="32">
        <v>3</v>
      </c>
      <c r="AF41" s="32">
        <v>5</v>
      </c>
      <c r="AG41" s="32">
        <v>5</v>
      </c>
      <c r="AH41" s="32">
        <v>3</v>
      </c>
      <c r="AI41" s="32">
        <v>5</v>
      </c>
      <c r="AJ41" s="32">
        <v>3</v>
      </c>
      <c r="AK41" s="32">
        <v>5</v>
      </c>
      <c r="AL41" s="32">
        <v>3</v>
      </c>
      <c r="AM41" s="32">
        <v>3</v>
      </c>
      <c r="AN41" s="32">
        <v>3</v>
      </c>
      <c r="AO41" s="32">
        <v>3</v>
      </c>
      <c r="AP41" s="32">
        <v>5</v>
      </c>
      <c r="AQ41" s="32">
        <v>5</v>
      </c>
      <c r="AR41" s="32">
        <v>3</v>
      </c>
      <c r="AS41" s="32">
        <v>3</v>
      </c>
      <c r="AT41" s="32">
        <v>3</v>
      </c>
      <c r="AU41" s="32"/>
      <c r="AV41" s="32"/>
      <c r="AW41" s="32"/>
      <c r="AX41" s="32"/>
      <c r="AY41" s="32"/>
      <c r="AZ41" s="32"/>
      <c r="BA41" s="32">
        <f t="shared" si="8"/>
        <v>32</v>
      </c>
      <c r="BB41" s="32">
        <f t="shared" si="8"/>
        <v>36</v>
      </c>
      <c r="BC41" s="32">
        <f t="shared" si="8"/>
        <v>32</v>
      </c>
      <c r="BD41" s="32">
        <f t="shared" si="9"/>
        <v>25</v>
      </c>
    </row>
    <row r="42" spans="1:56" x14ac:dyDescent="0.35">
      <c r="A42" s="34" t="s">
        <v>44</v>
      </c>
      <c r="B42" s="34" t="s">
        <v>81</v>
      </c>
      <c r="C42" s="34" t="s">
        <v>87</v>
      </c>
      <c r="D42" s="34" t="b">
        <v>0</v>
      </c>
      <c r="E42" s="34" t="str">
        <f>IF(O42=0,"DNS",IF(O42&lt;('Tomahawk PST#9'!$K$2*'Tomahawk PST#9'!$K$3),"DNF",I42))</f>
        <v>DNF</v>
      </c>
      <c r="F42" s="34" t="str">
        <f>IF(ISNUMBER(E42),J42,"")</f>
        <v/>
      </c>
      <c r="G42" s="34" t="b">
        <v>0</v>
      </c>
      <c r="H42" s="34"/>
      <c r="I42" s="35">
        <f>K42+L42*2+M42*3+N42*5</f>
        <v>48</v>
      </c>
      <c r="J42" s="34">
        <f>COUNTIF($Q42:$AZ42,0)</f>
        <v>7</v>
      </c>
      <c r="K42" s="34">
        <f>COUNTIF($Q42:$AZ42,1)</f>
        <v>3</v>
      </c>
      <c r="L42" s="34">
        <f>COUNTIF($Q42:$AZ42,2)</f>
        <v>1</v>
      </c>
      <c r="M42" s="34">
        <f>COUNTIF($Q42:$AZ42,3)</f>
        <v>1</v>
      </c>
      <c r="N42" s="34">
        <f>COUNTIF($Q42:$AZ42,5)</f>
        <v>8</v>
      </c>
      <c r="O42" s="34">
        <f>SUM(J42:N42)</f>
        <v>20</v>
      </c>
      <c r="P42" s="34"/>
      <c r="Q42" s="34">
        <v>5</v>
      </c>
      <c r="R42" s="34">
        <v>1</v>
      </c>
      <c r="S42" s="34"/>
      <c r="T42" s="34">
        <v>0</v>
      </c>
      <c r="U42" s="34">
        <v>1</v>
      </c>
      <c r="V42" s="34"/>
      <c r="W42" s="34">
        <v>0</v>
      </c>
      <c r="X42" s="34">
        <v>5</v>
      </c>
      <c r="Y42" s="34"/>
      <c r="Z42" s="34">
        <v>5</v>
      </c>
      <c r="AA42" s="34">
        <v>5</v>
      </c>
      <c r="AB42" s="34"/>
      <c r="AC42" s="34">
        <v>5</v>
      </c>
      <c r="AD42" s="34">
        <v>0</v>
      </c>
      <c r="AE42" s="34"/>
      <c r="AF42" s="34">
        <v>2</v>
      </c>
      <c r="AG42" s="34">
        <v>3</v>
      </c>
      <c r="AH42" s="34"/>
      <c r="AI42" s="34">
        <v>0</v>
      </c>
      <c r="AJ42" s="34">
        <v>0</v>
      </c>
      <c r="AK42" s="34"/>
      <c r="AL42" s="34">
        <v>0</v>
      </c>
      <c r="AM42" s="34">
        <v>1</v>
      </c>
      <c r="AN42" s="34"/>
      <c r="AO42" s="34">
        <v>5</v>
      </c>
      <c r="AP42" s="34">
        <v>5</v>
      </c>
      <c r="AQ42" s="34"/>
      <c r="AR42" s="34">
        <v>0</v>
      </c>
      <c r="AS42" s="34">
        <v>5</v>
      </c>
      <c r="AT42" s="34"/>
      <c r="AU42" s="34"/>
      <c r="AV42" s="34"/>
      <c r="AW42" s="34"/>
      <c r="AX42" s="34"/>
      <c r="AY42" s="34"/>
      <c r="AZ42" s="34"/>
      <c r="BA42" s="34">
        <f t="shared" si="8"/>
        <v>22</v>
      </c>
      <c r="BB42" s="34">
        <f t="shared" si="8"/>
        <v>26</v>
      </c>
      <c r="BC42" s="34">
        <f t="shared" si="8"/>
        <v>0</v>
      </c>
      <c r="BD42" s="34">
        <f t="shared" si="9"/>
        <v>13</v>
      </c>
    </row>
    <row r="43" spans="1:56" x14ac:dyDescent="0.35">
      <c r="A43" s="36">
        <v>1</v>
      </c>
      <c r="B43" s="36" t="s">
        <v>88</v>
      </c>
      <c r="C43" s="36" t="s">
        <v>89</v>
      </c>
      <c r="D43" s="36" t="b">
        <v>1</v>
      </c>
      <c r="E43" s="36">
        <f>IF(O43=0,"DNS",IF(O43&lt;('Tomahawk PST#9'!$K$2*'Tomahawk PST#9'!$K$3),"DNF",I43))</f>
        <v>8</v>
      </c>
      <c r="F43" s="36">
        <f>IF(ISNUMBER(E43),J43,"")</f>
        <v>23</v>
      </c>
      <c r="G43" s="36" t="b">
        <v>0</v>
      </c>
      <c r="H43" s="36">
        <v>1</v>
      </c>
      <c r="I43" s="37">
        <f>K43+L43*2+M43*3+N43*5</f>
        <v>8</v>
      </c>
      <c r="J43" s="36">
        <f>COUNTIF($Q43:$AZ43,0)</f>
        <v>23</v>
      </c>
      <c r="K43" s="36">
        <f>COUNTIF($Q43:$AZ43,1)</f>
        <v>6</v>
      </c>
      <c r="L43" s="36">
        <f>COUNTIF($Q43:$AZ43,2)</f>
        <v>1</v>
      </c>
      <c r="M43" s="36">
        <f>COUNTIF($Q43:$AZ43,3)</f>
        <v>0</v>
      </c>
      <c r="N43" s="36">
        <f>COUNTIF($Q43:$AZ43,5)</f>
        <v>0</v>
      </c>
      <c r="O43" s="36">
        <f>SUM(J43:N43)</f>
        <v>30</v>
      </c>
      <c r="P43" s="36"/>
      <c r="Q43" s="36">
        <v>1</v>
      </c>
      <c r="R43" s="36">
        <v>0</v>
      </c>
      <c r="S43" s="36">
        <v>1</v>
      </c>
      <c r="T43" s="36">
        <v>0</v>
      </c>
      <c r="U43" s="36">
        <v>0</v>
      </c>
      <c r="V43" s="36">
        <v>0</v>
      </c>
      <c r="W43" s="36">
        <v>0</v>
      </c>
      <c r="X43" s="36">
        <v>1</v>
      </c>
      <c r="Y43" s="36">
        <v>0</v>
      </c>
      <c r="Z43" s="36">
        <v>0</v>
      </c>
      <c r="AA43" s="36">
        <v>0</v>
      </c>
      <c r="AB43" s="36">
        <v>0</v>
      </c>
      <c r="AC43" s="36">
        <v>0</v>
      </c>
      <c r="AD43" s="36">
        <v>0</v>
      </c>
      <c r="AE43" s="36">
        <v>0</v>
      </c>
      <c r="AF43" s="36">
        <v>0</v>
      </c>
      <c r="AG43" s="36">
        <v>0</v>
      </c>
      <c r="AH43" s="36">
        <v>0</v>
      </c>
      <c r="AI43" s="36">
        <v>0</v>
      </c>
      <c r="AJ43" s="36">
        <v>0</v>
      </c>
      <c r="AK43" s="36">
        <v>0</v>
      </c>
      <c r="AL43" s="36">
        <v>0</v>
      </c>
      <c r="AM43" s="36">
        <v>0</v>
      </c>
      <c r="AN43" s="36">
        <v>0</v>
      </c>
      <c r="AO43" s="36">
        <v>2</v>
      </c>
      <c r="AP43" s="36">
        <v>0</v>
      </c>
      <c r="AQ43" s="36">
        <v>0</v>
      </c>
      <c r="AR43" s="36">
        <v>1</v>
      </c>
      <c r="AS43" s="36">
        <v>1</v>
      </c>
      <c r="AT43" s="36">
        <v>1</v>
      </c>
      <c r="AU43" s="36"/>
      <c r="AV43" s="36"/>
      <c r="AW43" s="36"/>
      <c r="AX43" s="36"/>
      <c r="AY43" s="36"/>
      <c r="AZ43" s="36"/>
      <c r="BA43" s="36">
        <f>SUM(Q43,T43,W43,Z43,AC43,AF43,AI43,AL43,AO43,AR43,AU43,AX43)</f>
        <v>4</v>
      </c>
      <c r="BB43" s="36">
        <f>SUM(R43,U43,X43,AA43,AD43,AG43,AJ43,AM43,AP43,AS43,AV43,AY43)</f>
        <v>2</v>
      </c>
      <c r="BC43" s="36">
        <f>SUM(S43,V43,Y43,AB43,AE43,AH43,AK43,AN43,AQ43,AT43,AW43,AZ43)</f>
        <v>2</v>
      </c>
      <c r="BD43" s="36">
        <f>MIN(Q43:S43)+MIN(T43:V43)+MIN(W43:Y43)+MIN(Z43:AB43)+MIN(AC43:AE43)+MIN(AF43:AH43)+MIN(AI43:AK43)+MIN(AL43:AN43)+MIN(AO43:AQ43)+MIN(AR43:AT43)+MIN(AU43:AW43)+MIN(AX43:AZ43)</f>
        <v>1</v>
      </c>
    </row>
    <row r="44" spans="1:56" x14ac:dyDescent="0.35">
      <c r="A44" s="38">
        <v>2</v>
      </c>
      <c r="B44" s="38" t="s">
        <v>88</v>
      </c>
      <c r="C44" s="38" t="s">
        <v>90</v>
      </c>
      <c r="D44" s="38" t="b">
        <v>1</v>
      </c>
      <c r="E44" s="38">
        <f>IF(O44=0,"DNS",IF(O44&lt;('Tomahawk PST#9'!$K$2*'Tomahawk PST#9'!$K$3),"DNF",I44))</f>
        <v>11</v>
      </c>
      <c r="F44" s="38">
        <f>IF(ISNUMBER(E44),J44,"")</f>
        <v>24</v>
      </c>
      <c r="G44" s="38" t="b">
        <v>0</v>
      </c>
      <c r="H44" s="38">
        <v>2</v>
      </c>
      <c r="I44" s="39">
        <f>K44+L44*2+M44*3+N44*5</f>
        <v>11</v>
      </c>
      <c r="J44" s="38">
        <f>COUNTIF($Q44:$AZ44,0)</f>
        <v>24</v>
      </c>
      <c r="K44" s="38">
        <f>COUNTIF($Q44:$AZ44,1)</f>
        <v>4</v>
      </c>
      <c r="L44" s="38">
        <f>COUNTIF($Q44:$AZ44,2)</f>
        <v>1</v>
      </c>
      <c r="M44" s="38">
        <f>COUNTIF($Q44:$AZ44,3)</f>
        <v>0</v>
      </c>
      <c r="N44" s="38">
        <f>COUNTIF($Q44:$AZ44,5)</f>
        <v>1</v>
      </c>
      <c r="O44" s="38">
        <f>SUM(J44:N44)</f>
        <v>30</v>
      </c>
      <c r="P44" s="38"/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1</v>
      </c>
      <c r="AA44" s="38">
        <v>2</v>
      </c>
      <c r="AB44" s="38">
        <v>1</v>
      </c>
      <c r="AC44" s="38">
        <v>0</v>
      </c>
      <c r="AD44" s="38">
        <v>0</v>
      </c>
      <c r="AE44" s="38">
        <v>0</v>
      </c>
      <c r="AF44" s="38">
        <v>0</v>
      </c>
      <c r="AG44" s="38">
        <v>0</v>
      </c>
      <c r="AH44" s="38">
        <v>0</v>
      </c>
      <c r="AI44" s="38">
        <v>0</v>
      </c>
      <c r="AJ44" s="38">
        <v>0</v>
      </c>
      <c r="AK44" s="38">
        <v>0</v>
      </c>
      <c r="AL44" s="38">
        <v>0</v>
      </c>
      <c r="AM44" s="38">
        <v>0</v>
      </c>
      <c r="AN44" s="38">
        <v>0</v>
      </c>
      <c r="AO44" s="38">
        <v>0</v>
      </c>
      <c r="AP44" s="38">
        <v>0</v>
      </c>
      <c r="AQ44" s="38">
        <v>0</v>
      </c>
      <c r="AR44" s="38">
        <v>5</v>
      </c>
      <c r="AS44" s="38">
        <v>1</v>
      </c>
      <c r="AT44" s="38">
        <v>1</v>
      </c>
      <c r="AU44" s="38"/>
      <c r="AV44" s="38"/>
      <c r="AW44" s="38"/>
      <c r="AX44" s="38"/>
      <c r="AY44" s="38"/>
      <c r="AZ44" s="38"/>
      <c r="BA44" s="38">
        <f t="shared" ref="BA44:BC51" si="10">SUM(Q44,T44,W44,Z44,AC44,AF44,AI44,AL44,AO44,AR44,AU44,AX44)</f>
        <v>6</v>
      </c>
      <c r="BB44" s="38">
        <f t="shared" si="10"/>
        <v>3</v>
      </c>
      <c r="BC44" s="38">
        <f t="shared" si="10"/>
        <v>2</v>
      </c>
      <c r="BD44" s="38">
        <f>MIN(Q44:S44)+MIN(T44:V44)+MIN(W44:Y44)+MIN(Z44:AB44)+MIN(AC44:AE44)+MIN(AF44:AH44)+MIN(AI44:AK44)+MIN(AL44:AN44)+MIN(AO44:AQ44)+MIN(AR44:AT44)+MIN(AU44:AW44)+MIN(AX44:AZ44)</f>
        <v>2</v>
      </c>
    </row>
    <row r="45" spans="1:56" x14ac:dyDescent="0.35">
      <c r="A45" s="36">
        <v>3</v>
      </c>
      <c r="B45" s="36" t="s">
        <v>88</v>
      </c>
      <c r="C45" s="36" t="s">
        <v>91</v>
      </c>
      <c r="D45" s="36" t="b">
        <v>0</v>
      </c>
      <c r="E45" s="36">
        <f>IF(O45=0,"DNS",IF(O45&lt;('Tomahawk PST#9'!$K$2*'Tomahawk PST#9'!$K$3),"DNF",I45))</f>
        <v>24</v>
      </c>
      <c r="F45" s="36">
        <f>IF(ISNUMBER(E45),J45,"")</f>
        <v>17</v>
      </c>
      <c r="G45" s="36" t="b">
        <v>0</v>
      </c>
      <c r="H45" s="36"/>
      <c r="I45" s="37">
        <f>K45+L45*2+M45*3+N45*5</f>
        <v>24</v>
      </c>
      <c r="J45" s="36">
        <f>COUNTIF($Q45:$AZ45,0)</f>
        <v>17</v>
      </c>
      <c r="K45" s="36">
        <f>COUNTIF($Q45:$AZ45,1)</f>
        <v>8</v>
      </c>
      <c r="L45" s="36">
        <f>COUNTIF($Q45:$AZ45,2)</f>
        <v>1</v>
      </c>
      <c r="M45" s="36">
        <f>COUNTIF($Q45:$AZ45,3)</f>
        <v>3</v>
      </c>
      <c r="N45" s="36">
        <f>COUNTIF($Q45:$AZ45,5)</f>
        <v>1</v>
      </c>
      <c r="O45" s="36">
        <f>SUM(J45:N45)</f>
        <v>30</v>
      </c>
      <c r="P45" s="36"/>
      <c r="Q45" s="36">
        <v>1</v>
      </c>
      <c r="R45" s="36">
        <v>0</v>
      </c>
      <c r="S45" s="36">
        <v>0</v>
      </c>
      <c r="T45" s="36">
        <v>0</v>
      </c>
      <c r="U45" s="36">
        <v>0</v>
      </c>
      <c r="V45" s="36">
        <v>0</v>
      </c>
      <c r="W45" s="36">
        <v>0</v>
      </c>
      <c r="X45" s="36">
        <v>5</v>
      </c>
      <c r="Y45" s="36">
        <v>0</v>
      </c>
      <c r="Z45" s="36">
        <v>1</v>
      </c>
      <c r="AA45" s="36">
        <v>3</v>
      </c>
      <c r="AB45" s="36">
        <v>0</v>
      </c>
      <c r="AC45" s="36">
        <v>0</v>
      </c>
      <c r="AD45" s="36">
        <v>0</v>
      </c>
      <c r="AE45" s="36">
        <v>1</v>
      </c>
      <c r="AF45" s="36">
        <v>1</v>
      </c>
      <c r="AG45" s="36">
        <v>3</v>
      </c>
      <c r="AH45" s="36">
        <v>3</v>
      </c>
      <c r="AI45" s="36">
        <v>0</v>
      </c>
      <c r="AJ45" s="36">
        <v>0</v>
      </c>
      <c r="AK45" s="36">
        <v>0</v>
      </c>
      <c r="AL45" s="36">
        <v>0</v>
      </c>
      <c r="AM45" s="36">
        <v>0</v>
      </c>
      <c r="AN45" s="36">
        <v>0</v>
      </c>
      <c r="AO45" s="36">
        <v>1</v>
      </c>
      <c r="AP45" s="36">
        <v>1</v>
      </c>
      <c r="AQ45" s="36">
        <v>1</v>
      </c>
      <c r="AR45" s="36">
        <v>0</v>
      </c>
      <c r="AS45" s="36">
        <v>1</v>
      </c>
      <c r="AT45" s="36">
        <v>2</v>
      </c>
      <c r="AU45" s="36"/>
      <c r="AV45" s="36"/>
      <c r="AW45" s="36"/>
      <c r="AX45" s="36"/>
      <c r="AY45" s="36"/>
      <c r="AZ45" s="36"/>
      <c r="BA45" s="36">
        <f t="shared" si="10"/>
        <v>4</v>
      </c>
      <c r="BB45" s="36">
        <f t="shared" si="10"/>
        <v>13</v>
      </c>
      <c r="BC45" s="36">
        <f t="shared" si="10"/>
        <v>7</v>
      </c>
      <c r="BD45" s="36">
        <f t="shared" ref="BD45:BD47" si="11">MIN(Q45:S45)+MIN(T45:V45)+MIN(W45:Y45)+MIN(Z45:AB45)+MIN(AC45:AE45)+MIN(AF45:AH45)+MIN(AI45:AK45)+MIN(AL45:AN45)+MIN(AO45:AQ45)+MIN(AR45:AT45)+MIN(AU45:AW45)+MIN(AX45:AZ45)</f>
        <v>2</v>
      </c>
    </row>
    <row r="46" spans="1:56" x14ac:dyDescent="0.35">
      <c r="A46" s="38">
        <v>4</v>
      </c>
      <c r="B46" s="38" t="s">
        <v>88</v>
      </c>
      <c r="C46" s="38" t="s">
        <v>92</v>
      </c>
      <c r="D46" s="38" t="b">
        <v>1</v>
      </c>
      <c r="E46" s="38">
        <f>IF(O46=0,"DNS",IF(O46&lt;('Tomahawk PST#9'!$K$2*'Tomahawk PST#9'!$K$3),"DNF",I46))</f>
        <v>47</v>
      </c>
      <c r="F46" s="38">
        <f>IF(ISNUMBER(E46),J46,"")</f>
        <v>12</v>
      </c>
      <c r="G46" s="38" t="b">
        <v>0</v>
      </c>
      <c r="H46" s="38">
        <v>3</v>
      </c>
      <c r="I46" s="39">
        <f>K46+L46*2+M46*3+N46*5</f>
        <v>47</v>
      </c>
      <c r="J46" s="38">
        <f>COUNTIF($Q46:$AZ46,0)</f>
        <v>12</v>
      </c>
      <c r="K46" s="38">
        <f>COUNTIF($Q46:$AZ46,1)</f>
        <v>7</v>
      </c>
      <c r="L46" s="38">
        <f>COUNTIF($Q46:$AZ46,2)</f>
        <v>1</v>
      </c>
      <c r="M46" s="38">
        <f>COUNTIF($Q46:$AZ46,3)</f>
        <v>6</v>
      </c>
      <c r="N46" s="38">
        <f>COUNTIF($Q46:$AZ46,5)</f>
        <v>4</v>
      </c>
      <c r="O46" s="38">
        <f>SUM(J46:N46)</f>
        <v>30</v>
      </c>
      <c r="P46" s="38"/>
      <c r="Q46" s="38">
        <v>3</v>
      </c>
      <c r="R46" s="38">
        <v>3</v>
      </c>
      <c r="S46" s="38">
        <v>3</v>
      </c>
      <c r="T46" s="38">
        <v>3</v>
      </c>
      <c r="U46" s="38">
        <v>2</v>
      </c>
      <c r="V46" s="38">
        <v>3</v>
      </c>
      <c r="W46" s="38">
        <v>5</v>
      </c>
      <c r="X46" s="38">
        <v>1</v>
      </c>
      <c r="Y46" s="38">
        <v>1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1</v>
      </c>
      <c r="AF46" s="38">
        <v>3</v>
      </c>
      <c r="AG46" s="38">
        <v>1</v>
      </c>
      <c r="AH46" s="38">
        <v>0</v>
      </c>
      <c r="AI46" s="38">
        <v>0</v>
      </c>
      <c r="AJ46" s="38">
        <v>0</v>
      </c>
      <c r="AK46" s="38">
        <v>0</v>
      </c>
      <c r="AL46" s="38">
        <v>5</v>
      </c>
      <c r="AM46" s="38">
        <v>0</v>
      </c>
      <c r="AN46" s="38">
        <v>0</v>
      </c>
      <c r="AO46" s="38">
        <v>5</v>
      </c>
      <c r="AP46" s="38">
        <v>1</v>
      </c>
      <c r="AQ46" s="38">
        <v>5</v>
      </c>
      <c r="AR46" s="38">
        <v>1</v>
      </c>
      <c r="AS46" s="38">
        <v>1</v>
      </c>
      <c r="AT46" s="38">
        <v>0</v>
      </c>
      <c r="AU46" s="38"/>
      <c r="AV46" s="38"/>
      <c r="AW46" s="38"/>
      <c r="AX46" s="38"/>
      <c r="AY46" s="38"/>
      <c r="AZ46" s="38"/>
      <c r="BA46" s="38">
        <f t="shared" si="10"/>
        <v>25</v>
      </c>
      <c r="BB46" s="38">
        <f t="shared" si="10"/>
        <v>9</v>
      </c>
      <c r="BC46" s="38">
        <f t="shared" si="10"/>
        <v>13</v>
      </c>
      <c r="BD46" s="38">
        <f t="shared" si="11"/>
        <v>7</v>
      </c>
    </row>
    <row r="47" spans="1:56" x14ac:dyDescent="0.35">
      <c r="A47" s="36">
        <v>5</v>
      </c>
      <c r="B47" s="36" t="s">
        <v>88</v>
      </c>
      <c r="C47" s="36" t="s">
        <v>93</v>
      </c>
      <c r="D47" s="36" t="b">
        <v>1</v>
      </c>
      <c r="E47" s="36">
        <f>IF(O47=0,"DNS",IF(O47&lt;('Tomahawk PST#9'!$K$2*'Tomahawk PST#9'!$K$3),"DNF",I47))</f>
        <v>49</v>
      </c>
      <c r="F47" s="36">
        <f>IF(ISNUMBER(E47),J47,"")</f>
        <v>10</v>
      </c>
      <c r="G47" s="36" t="b">
        <v>0</v>
      </c>
      <c r="H47" s="36">
        <v>4</v>
      </c>
      <c r="I47" s="37">
        <f>K47+L47*2+M47*3+N47*5</f>
        <v>49</v>
      </c>
      <c r="J47" s="36">
        <f>COUNTIF($Q47:$AZ47,0)</f>
        <v>10</v>
      </c>
      <c r="K47" s="36">
        <f>COUNTIF($Q47:$AZ47,1)</f>
        <v>4</v>
      </c>
      <c r="L47" s="36">
        <f>COUNTIF($Q47:$AZ47,2)</f>
        <v>5</v>
      </c>
      <c r="M47" s="36">
        <f>COUNTIF($Q47:$AZ47,3)</f>
        <v>10</v>
      </c>
      <c r="N47" s="36">
        <f>COUNTIF($Q47:$AZ47,5)</f>
        <v>1</v>
      </c>
      <c r="O47" s="36">
        <f>SUM(J47:N47)</f>
        <v>30</v>
      </c>
      <c r="P47" s="36"/>
      <c r="Q47" s="36">
        <v>2</v>
      </c>
      <c r="R47" s="36">
        <v>3</v>
      </c>
      <c r="S47" s="36">
        <v>2</v>
      </c>
      <c r="T47" s="36">
        <v>0</v>
      </c>
      <c r="U47" s="36">
        <v>0</v>
      </c>
      <c r="V47" s="36">
        <v>3</v>
      </c>
      <c r="W47" s="36">
        <v>3</v>
      </c>
      <c r="X47" s="36">
        <v>3</v>
      </c>
      <c r="Y47" s="36">
        <v>1</v>
      </c>
      <c r="Z47" s="36">
        <v>3</v>
      </c>
      <c r="AA47" s="36">
        <v>0</v>
      </c>
      <c r="AB47" s="36">
        <v>0</v>
      </c>
      <c r="AC47" s="36">
        <v>1</v>
      </c>
      <c r="AD47" s="36">
        <v>5</v>
      </c>
      <c r="AE47" s="36">
        <v>0</v>
      </c>
      <c r="AF47" s="36">
        <v>2</v>
      </c>
      <c r="AG47" s="36">
        <v>0</v>
      </c>
      <c r="AH47" s="36">
        <v>3</v>
      </c>
      <c r="AI47" s="36">
        <v>0</v>
      </c>
      <c r="AJ47" s="36">
        <v>0</v>
      </c>
      <c r="AK47" s="36">
        <v>0</v>
      </c>
      <c r="AL47" s="36">
        <v>3</v>
      </c>
      <c r="AM47" s="36">
        <v>1</v>
      </c>
      <c r="AN47" s="36">
        <v>1</v>
      </c>
      <c r="AO47" s="36">
        <v>3</v>
      </c>
      <c r="AP47" s="36">
        <v>3</v>
      </c>
      <c r="AQ47" s="36">
        <v>2</v>
      </c>
      <c r="AR47" s="36">
        <v>3</v>
      </c>
      <c r="AS47" s="36">
        <v>2</v>
      </c>
      <c r="AT47" s="36">
        <v>0</v>
      </c>
      <c r="AU47" s="36"/>
      <c r="AV47" s="36"/>
      <c r="AW47" s="36"/>
      <c r="AX47" s="36"/>
      <c r="AY47" s="36"/>
      <c r="AZ47" s="36"/>
      <c r="BA47" s="36">
        <f t="shared" si="10"/>
        <v>20</v>
      </c>
      <c r="BB47" s="36">
        <f t="shared" si="10"/>
        <v>17</v>
      </c>
      <c r="BC47" s="36">
        <f t="shared" si="10"/>
        <v>12</v>
      </c>
      <c r="BD47" s="36">
        <f t="shared" si="11"/>
        <v>6</v>
      </c>
    </row>
    <row r="48" spans="1:56" x14ac:dyDescent="0.35">
      <c r="A48" s="38">
        <v>6</v>
      </c>
      <c r="B48" s="38" t="s">
        <v>88</v>
      </c>
      <c r="C48" s="38" t="s">
        <v>94</v>
      </c>
      <c r="D48" s="38" t="b">
        <v>1</v>
      </c>
      <c r="E48" s="38">
        <f>IF(O48=0,"DNS",IF(O48&lt;('Tomahawk PST#9'!$K$2*'Tomahawk PST#9'!$K$3),"DNF",I48))</f>
        <v>63</v>
      </c>
      <c r="F48" s="38">
        <f>IF(ISNUMBER(E48),J48,"")</f>
        <v>3</v>
      </c>
      <c r="G48" s="38" t="b">
        <v>0</v>
      </c>
      <c r="H48" s="38">
        <v>5</v>
      </c>
      <c r="I48" s="39">
        <f>K48+L48*2+M48*3+N48*5</f>
        <v>63</v>
      </c>
      <c r="J48" s="38">
        <f>COUNTIF($Q48:$AZ48,0)</f>
        <v>3</v>
      </c>
      <c r="K48" s="38">
        <f>COUNTIF($Q48:$AZ48,1)</f>
        <v>8</v>
      </c>
      <c r="L48" s="38">
        <f>COUNTIF($Q48:$AZ48,2)</f>
        <v>6</v>
      </c>
      <c r="M48" s="38">
        <f>COUNTIF($Q48:$AZ48,3)</f>
        <v>11</v>
      </c>
      <c r="N48" s="38">
        <f>COUNTIF($Q48:$AZ48,5)</f>
        <v>2</v>
      </c>
      <c r="O48" s="38">
        <f>SUM(J48:N48)</f>
        <v>30</v>
      </c>
      <c r="P48" s="38"/>
      <c r="Q48" s="38">
        <v>1</v>
      </c>
      <c r="R48" s="38">
        <v>3</v>
      </c>
      <c r="S48" s="38">
        <v>3</v>
      </c>
      <c r="T48" s="38">
        <v>5</v>
      </c>
      <c r="U48" s="38">
        <v>2</v>
      </c>
      <c r="V48" s="38">
        <v>2</v>
      </c>
      <c r="W48" s="38">
        <v>3</v>
      </c>
      <c r="X48" s="38">
        <v>2</v>
      </c>
      <c r="Y48" s="38">
        <v>1</v>
      </c>
      <c r="Z48" s="38">
        <v>3</v>
      </c>
      <c r="AA48" s="38">
        <v>3</v>
      </c>
      <c r="AB48" s="38">
        <v>3</v>
      </c>
      <c r="AC48" s="38">
        <v>5</v>
      </c>
      <c r="AD48" s="38">
        <v>1</v>
      </c>
      <c r="AE48" s="38">
        <v>0</v>
      </c>
      <c r="AF48" s="38">
        <v>1</v>
      </c>
      <c r="AG48" s="38">
        <v>3</v>
      </c>
      <c r="AH48" s="38">
        <v>1</v>
      </c>
      <c r="AI48" s="38">
        <v>3</v>
      </c>
      <c r="AJ48" s="38">
        <v>2</v>
      </c>
      <c r="AK48" s="38">
        <v>2</v>
      </c>
      <c r="AL48" s="38">
        <v>1</v>
      </c>
      <c r="AM48" s="38">
        <v>0</v>
      </c>
      <c r="AN48" s="38">
        <v>2</v>
      </c>
      <c r="AO48" s="38">
        <v>3</v>
      </c>
      <c r="AP48" s="38">
        <v>1</v>
      </c>
      <c r="AQ48" s="38">
        <v>3</v>
      </c>
      <c r="AR48" s="38">
        <v>3</v>
      </c>
      <c r="AS48" s="38">
        <v>1</v>
      </c>
      <c r="AT48" s="38">
        <v>0</v>
      </c>
      <c r="AU48" s="38"/>
      <c r="AV48" s="38"/>
      <c r="AW48" s="38"/>
      <c r="AX48" s="38"/>
      <c r="AY48" s="38"/>
      <c r="AZ48" s="38"/>
      <c r="BA48" s="38">
        <f t="shared" si="10"/>
        <v>28</v>
      </c>
      <c r="BB48" s="38">
        <f t="shared" si="10"/>
        <v>18</v>
      </c>
      <c r="BC48" s="38">
        <f t="shared" si="10"/>
        <v>17</v>
      </c>
      <c r="BD48" s="38">
        <f>MIN(Q48:S48)+MIN(T48:V48)+MIN(W48:Y48)+MIN(Z48:AB48)+MIN(AC48:AE48)+MIN(AF48:AH48)+MIN(AI48:AK48)+MIN(AL48:AN48)+MIN(AO48:AQ48)+MIN(AR48:AT48)+MIN(AU48:AW48)+MIN(AX48:AZ48)</f>
        <v>11</v>
      </c>
    </row>
    <row r="49" spans="1:56" x14ac:dyDescent="0.35">
      <c r="A49" s="40" t="s">
        <v>63</v>
      </c>
      <c r="B49" s="36" t="s">
        <v>88</v>
      </c>
      <c r="C49" s="40" t="s">
        <v>95</v>
      </c>
      <c r="D49" s="36" t="b">
        <v>0</v>
      </c>
      <c r="E49" s="36" t="str">
        <f>IF(O49=0,"DNS",IF(O49&lt;('Tomahawk PST#9'!$K$2*'Tomahawk PST#9'!$K$3),"DNF",I49))</f>
        <v>DNS</v>
      </c>
      <c r="F49" s="36" t="str">
        <f>IF(ISNUMBER(E49),J49,"")</f>
        <v/>
      </c>
      <c r="G49" s="36" t="b">
        <v>0</v>
      </c>
      <c r="H49" s="36"/>
      <c r="I49" s="37">
        <f>K49+L49*2+M49*3+N49*5</f>
        <v>0</v>
      </c>
      <c r="J49" s="36">
        <f>COUNTIF($Q49:$AZ49,0)</f>
        <v>0</v>
      </c>
      <c r="K49" s="36">
        <f>COUNTIF($Q49:$AZ49,1)</f>
        <v>0</v>
      </c>
      <c r="L49" s="36">
        <f>COUNTIF($Q49:$AZ49,2)</f>
        <v>0</v>
      </c>
      <c r="M49" s="36">
        <f>COUNTIF($Q49:$AZ49,3)</f>
        <v>0</v>
      </c>
      <c r="N49" s="36">
        <f>COUNTIF($Q49:$AZ49,5)</f>
        <v>0</v>
      </c>
      <c r="O49" s="36">
        <f>SUM(J49:N49)</f>
        <v>0</v>
      </c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>
        <f t="shared" si="10"/>
        <v>0</v>
      </c>
      <c r="BB49" s="36">
        <f t="shared" si="10"/>
        <v>0</v>
      </c>
      <c r="BC49" s="36">
        <f t="shared" si="10"/>
        <v>0</v>
      </c>
      <c r="BD49" s="36">
        <f>MIN(Q49:S49)+MIN(T49:V49)+MIN(W49:Y49)+MIN(Z49:AB49)+MIN(AC49:AE49)+MIN(AF49:AH49)+MIN(AI49:AK49)+MIN(AL49:AN49)+MIN(AO49:AQ49)+MIN(AR49:AT49)+MIN(AU49:AW49)+MIN(AX49:AZ49)</f>
        <v>0</v>
      </c>
    </row>
    <row r="50" spans="1:56" x14ac:dyDescent="0.35">
      <c r="A50" s="38" t="s">
        <v>63</v>
      </c>
      <c r="B50" s="38" t="s">
        <v>88</v>
      </c>
      <c r="C50" s="38" t="s">
        <v>96</v>
      </c>
      <c r="D50" s="38" t="b">
        <v>1</v>
      </c>
      <c r="E50" s="38" t="str">
        <f>IF(O50=0,"DNS",IF(O50&lt;('Tomahawk PST#9'!$K$2*'Tomahawk PST#9'!$K$3),"DNF",I50))</f>
        <v>DNS</v>
      </c>
      <c r="F50" s="38" t="str">
        <f>IF(ISNUMBER(E50),J50,"")</f>
        <v/>
      </c>
      <c r="G50" s="38" t="b">
        <v>0</v>
      </c>
      <c r="H50" s="38"/>
      <c r="I50" s="39">
        <f>K50+L50*2+M50*3+N50*5</f>
        <v>0</v>
      </c>
      <c r="J50" s="38">
        <f>COUNTIF($Q50:$AZ50,0)</f>
        <v>0</v>
      </c>
      <c r="K50" s="38">
        <f>COUNTIF($Q50:$AZ50,1)</f>
        <v>0</v>
      </c>
      <c r="L50" s="38">
        <f>COUNTIF($Q50:$AZ50,2)</f>
        <v>0</v>
      </c>
      <c r="M50" s="38">
        <f>COUNTIF($Q50:$AZ50,3)</f>
        <v>0</v>
      </c>
      <c r="N50" s="38">
        <f>COUNTIF($Q50:$AZ50,5)</f>
        <v>0</v>
      </c>
      <c r="O50" s="38">
        <f>SUM(J50:N50)</f>
        <v>0</v>
      </c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>
        <f t="shared" si="10"/>
        <v>0</v>
      </c>
      <c r="BB50" s="38">
        <f t="shared" si="10"/>
        <v>0</v>
      </c>
      <c r="BC50" s="38">
        <f t="shared" si="10"/>
        <v>0</v>
      </c>
      <c r="BD50" s="38">
        <f>MIN(Q50:S50)+MIN(T50:V50)+MIN(W50:Y50)+MIN(Z50:AB50)+MIN(AC50:AE50)+MIN(AF50:AH50)+MIN(AI50:AK50)+MIN(AL50:AN50)+MIN(AO50:AQ50)+MIN(AR50:AT50)+MIN(AU50:AW50)+MIN(AX50:AZ50)</f>
        <v>0</v>
      </c>
    </row>
    <row r="51" spans="1:56" x14ac:dyDescent="0.35">
      <c r="A51" s="36" t="s">
        <v>80</v>
      </c>
      <c r="B51" s="36" t="s">
        <v>88</v>
      </c>
      <c r="C51" s="36" t="s">
        <v>7</v>
      </c>
      <c r="D51" s="36" t="b">
        <v>1</v>
      </c>
      <c r="E51" s="36" t="s">
        <v>80</v>
      </c>
      <c r="F51" s="36" t="str">
        <f>IF(ISNUMBER(E51),J51,"")</f>
        <v/>
      </c>
      <c r="G51" s="36" t="b">
        <v>1</v>
      </c>
      <c r="H51" s="36"/>
      <c r="I51" s="37">
        <f>K51+L51*2+M51*3+N51*5</f>
        <v>0</v>
      </c>
      <c r="J51" s="36">
        <f>COUNTIF($Q51:$AZ51,0)</f>
        <v>0</v>
      </c>
      <c r="K51" s="36">
        <f>COUNTIF($Q51:$AZ51,1)</f>
        <v>0</v>
      </c>
      <c r="L51" s="36">
        <f>COUNTIF($Q51:$AZ51,2)</f>
        <v>0</v>
      </c>
      <c r="M51" s="36">
        <f>COUNTIF($Q51:$AZ51,3)</f>
        <v>0</v>
      </c>
      <c r="N51" s="36">
        <f>COUNTIF($Q51:$AZ51,5)</f>
        <v>0</v>
      </c>
      <c r="O51" s="36">
        <f>SUM(J51:N51)</f>
        <v>0</v>
      </c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>
        <f t="shared" si="10"/>
        <v>0</v>
      </c>
      <c r="BB51" s="36">
        <f t="shared" si="10"/>
        <v>0</v>
      </c>
      <c r="BC51" s="36">
        <f t="shared" si="10"/>
        <v>0</v>
      </c>
      <c r="BD51" s="36">
        <f t="shared" ref="BD51" si="12">MIN(Q51:S51)+MIN(T51:V51)+MIN(W51:Y51)+MIN(Z51:AB51)+MIN(AC51:AE51)+MIN(AF51:AH51)+MIN(AI51:AK51)+MIN(AL51:AN51)+MIN(AO51:AQ51)+MIN(AR51:AT51)+MIN(AU51:AW51)+MIN(AX51:AZ51)</f>
        <v>0</v>
      </c>
    </row>
    <row r="52" spans="1:56" x14ac:dyDescent="0.35">
      <c r="A52" s="19">
        <v>1</v>
      </c>
      <c r="B52" s="19" t="s">
        <v>97</v>
      </c>
      <c r="C52" s="19" t="s">
        <v>98</v>
      </c>
      <c r="D52" s="19" t="b">
        <v>1</v>
      </c>
      <c r="E52" s="19">
        <f>IF(O52=0,"DNS",IF(O52&lt;('Tomahawk PST#9'!$K$2*'Tomahawk PST#9'!$K$3),"DNF",I52))</f>
        <v>26</v>
      </c>
      <c r="F52" s="19">
        <f>IF(ISNUMBER(E52),J52,"")</f>
        <v>15</v>
      </c>
      <c r="G52" s="19" t="b">
        <v>0</v>
      </c>
      <c r="H52" s="19">
        <v>1</v>
      </c>
      <c r="I52" s="20">
        <f>K52+L52*2+M52*3+N52*5</f>
        <v>26</v>
      </c>
      <c r="J52" s="19">
        <f>COUNTIF($Q52:$AZ52,0)</f>
        <v>15</v>
      </c>
      <c r="K52" s="19">
        <f>COUNTIF($Q52:$AZ52,1)</f>
        <v>8</v>
      </c>
      <c r="L52" s="19">
        <f>COUNTIF($Q52:$AZ52,2)</f>
        <v>5</v>
      </c>
      <c r="M52" s="19">
        <f>COUNTIF($Q52:$AZ52,3)</f>
        <v>1</v>
      </c>
      <c r="N52" s="19">
        <f>COUNTIF($Q52:$AZ52,5)</f>
        <v>1</v>
      </c>
      <c r="O52" s="19">
        <f>SUM(J52:N52)</f>
        <v>30</v>
      </c>
      <c r="P52" s="19"/>
      <c r="Q52" s="19">
        <v>0</v>
      </c>
      <c r="R52" s="19">
        <v>1</v>
      </c>
      <c r="S52" s="19">
        <v>0</v>
      </c>
      <c r="T52" s="19">
        <v>0</v>
      </c>
      <c r="U52" s="19">
        <v>2</v>
      </c>
      <c r="V52" s="19">
        <v>2</v>
      </c>
      <c r="W52" s="19">
        <v>5</v>
      </c>
      <c r="X52" s="19">
        <v>1</v>
      </c>
      <c r="Y52" s="19">
        <v>1</v>
      </c>
      <c r="Z52" s="19">
        <v>1</v>
      </c>
      <c r="AA52" s="19">
        <v>0</v>
      </c>
      <c r="AB52" s="19">
        <v>0</v>
      </c>
      <c r="AC52" s="19">
        <v>0</v>
      </c>
      <c r="AD52" s="19">
        <v>0</v>
      </c>
      <c r="AE52" s="19">
        <v>0</v>
      </c>
      <c r="AF52" s="19">
        <v>0</v>
      </c>
      <c r="AG52" s="19">
        <v>0</v>
      </c>
      <c r="AH52" s="19">
        <v>2</v>
      </c>
      <c r="AI52" s="19">
        <v>1</v>
      </c>
      <c r="AJ52" s="19">
        <v>1</v>
      </c>
      <c r="AK52" s="19">
        <v>2</v>
      </c>
      <c r="AL52" s="19">
        <v>0</v>
      </c>
      <c r="AM52" s="19">
        <v>0</v>
      </c>
      <c r="AN52" s="19">
        <v>0</v>
      </c>
      <c r="AO52" s="19">
        <v>0</v>
      </c>
      <c r="AP52" s="19">
        <v>1</v>
      </c>
      <c r="AQ52" s="19">
        <v>0</v>
      </c>
      <c r="AR52" s="19">
        <v>2</v>
      </c>
      <c r="AS52" s="19">
        <v>1</v>
      </c>
      <c r="AT52" s="19">
        <v>3</v>
      </c>
      <c r="AU52" s="19"/>
      <c r="AV52" s="19"/>
      <c r="AW52" s="19"/>
      <c r="AX52" s="19"/>
      <c r="AY52" s="19"/>
      <c r="AZ52" s="19"/>
      <c r="BA52" s="19">
        <f>SUM(Q52,T52,W52,Z52,AC52,AF52,AI52,AL52,AO52,AR52,AU52,AX52)</f>
        <v>9</v>
      </c>
      <c r="BB52" s="19">
        <f>SUM(R52,U52,X52,AA52,AD52,AG52,AJ52,AM52,AP52,AS52,AV52,AY52)</f>
        <v>7</v>
      </c>
      <c r="BC52" s="19">
        <f>SUM(S52,V52,Y52,AB52,AE52,AH52,AK52,AN52,AQ52,AT52,AW52,AZ52)</f>
        <v>10</v>
      </c>
      <c r="BD52" s="19">
        <f>MIN(Q52:S52)+MIN(T52:V52)+MIN(W52:Y52)+MIN(Z52:AB52)+MIN(AC52:AE52)+MIN(AF52:AH52)+MIN(AI52:AK52)+MIN(AL52:AN52)+MIN(AO52:AQ52)+MIN(AR52:AT52)+MIN(AU52:AW52)+MIN(AX52:AZ52)</f>
        <v>3</v>
      </c>
    </row>
    <row r="53" spans="1:56" x14ac:dyDescent="0.35">
      <c r="A53" s="21">
        <v>2</v>
      </c>
      <c r="B53" s="21" t="s">
        <v>97</v>
      </c>
      <c r="C53" s="21" t="s">
        <v>99</v>
      </c>
      <c r="D53" s="21" t="b">
        <v>1</v>
      </c>
      <c r="E53" s="21">
        <f>IF(O53=0,"DNS",IF(O53&lt;('Tomahawk PST#9'!$K$2*'Tomahawk PST#9'!$K$3),"DNF",I53))</f>
        <v>29</v>
      </c>
      <c r="F53" s="21">
        <f>IF(ISNUMBER(E53),J53,"")</f>
        <v>12</v>
      </c>
      <c r="G53" s="21" t="b">
        <v>0</v>
      </c>
      <c r="H53" s="21">
        <v>2</v>
      </c>
      <c r="I53" s="22">
        <f>K53+L53*2+M53*3+N53*5</f>
        <v>29</v>
      </c>
      <c r="J53" s="21">
        <f>COUNTIF($Q53:$AZ53,0)</f>
        <v>12</v>
      </c>
      <c r="K53" s="21">
        <f>COUNTIF($Q53:$AZ53,1)</f>
        <v>12</v>
      </c>
      <c r="L53" s="21">
        <f>COUNTIF($Q53:$AZ53,2)</f>
        <v>3</v>
      </c>
      <c r="M53" s="21">
        <f>COUNTIF($Q53:$AZ53,3)</f>
        <v>2</v>
      </c>
      <c r="N53" s="21">
        <f>COUNTIF($Q53:$AZ53,5)</f>
        <v>1</v>
      </c>
      <c r="O53" s="21">
        <f>SUM(J53:N53)</f>
        <v>30</v>
      </c>
      <c r="P53" s="21"/>
      <c r="Q53" s="21">
        <v>1</v>
      </c>
      <c r="R53" s="21">
        <v>2</v>
      </c>
      <c r="S53" s="21">
        <v>2</v>
      </c>
      <c r="T53" s="21">
        <v>3</v>
      </c>
      <c r="U53" s="21">
        <v>1</v>
      </c>
      <c r="V53" s="21">
        <v>5</v>
      </c>
      <c r="W53" s="21">
        <v>0</v>
      </c>
      <c r="X53" s="21">
        <v>1</v>
      </c>
      <c r="Y53" s="21">
        <v>0</v>
      </c>
      <c r="Z53" s="21">
        <v>3</v>
      </c>
      <c r="AA53" s="21">
        <v>1</v>
      </c>
      <c r="AB53" s="21">
        <v>1</v>
      </c>
      <c r="AC53" s="21">
        <v>1</v>
      </c>
      <c r="AD53" s="21">
        <v>0</v>
      </c>
      <c r="AE53" s="21">
        <v>0</v>
      </c>
      <c r="AF53" s="21">
        <v>0</v>
      </c>
      <c r="AG53" s="21">
        <v>0</v>
      </c>
      <c r="AH53" s="21">
        <v>0</v>
      </c>
      <c r="AI53" s="21">
        <v>2</v>
      </c>
      <c r="AJ53" s="21">
        <v>1</v>
      </c>
      <c r="AK53" s="21">
        <v>1</v>
      </c>
      <c r="AL53" s="21">
        <v>0</v>
      </c>
      <c r="AM53" s="21">
        <v>1</v>
      </c>
      <c r="AN53" s="21">
        <v>0</v>
      </c>
      <c r="AO53" s="21">
        <v>1</v>
      </c>
      <c r="AP53" s="21">
        <v>0</v>
      </c>
      <c r="AQ53" s="21">
        <v>0</v>
      </c>
      <c r="AR53" s="21">
        <v>0</v>
      </c>
      <c r="AS53" s="21">
        <v>1</v>
      </c>
      <c r="AT53" s="21">
        <v>1</v>
      </c>
      <c r="AU53" s="21"/>
      <c r="AV53" s="21"/>
      <c r="AW53" s="21"/>
      <c r="AX53" s="21"/>
      <c r="AY53" s="21"/>
      <c r="AZ53" s="21"/>
      <c r="BA53" s="21">
        <f>SUM(Q53,T53,W53,Z53,AC53,AF53,AI53,AL53,AO53,AR53,AU53,AX53)</f>
        <v>11</v>
      </c>
      <c r="BB53" s="21">
        <f>SUM(R53,U53,X53,AA53,AD53,AG53,AJ53,AM53,AP53,AS53,AV53,AY53)</f>
        <v>8</v>
      </c>
      <c r="BC53" s="21">
        <f>SUM(S53,V53,Y53,AB53,AE53,AH53,AK53,AN53,AQ53,AT53,AW53,AZ53)</f>
        <v>10</v>
      </c>
      <c r="BD53" s="21">
        <f>MIN(Q53:S53)+MIN(T53:V53)+MIN(W53:Y53)+MIN(Z53:AB53)+MIN(AC53:AE53)+MIN(AF53:AH53)+MIN(AI53:AK53)+MIN(AL53:AN53)+MIN(AO53:AQ53)+MIN(AR53:AT53)+MIN(AU53:AW53)+MIN(AX53:AZ53)</f>
        <v>4</v>
      </c>
    </row>
    <row r="54" spans="1:56" x14ac:dyDescent="0.35">
      <c r="A54" s="28">
        <v>1</v>
      </c>
      <c r="B54" s="28" t="s">
        <v>100</v>
      </c>
      <c r="C54" s="28" t="s">
        <v>101</v>
      </c>
      <c r="D54" s="28" t="b">
        <v>0</v>
      </c>
      <c r="E54" s="28">
        <f>IF(O54=0,"DNS",IF(O54&lt;('Tomahawk PST#9'!$K$2*'Tomahawk PST#9'!$K$3),"DNF",I54))</f>
        <v>32</v>
      </c>
      <c r="F54" s="28">
        <f>IF(ISNUMBER(E54),J54,"")</f>
        <v>13</v>
      </c>
      <c r="G54" s="28" t="b">
        <v>0</v>
      </c>
      <c r="H54" s="28"/>
      <c r="I54" s="29">
        <f>K54+L54*2+M54*3+N54*5</f>
        <v>32</v>
      </c>
      <c r="J54" s="28">
        <f>COUNTIF($Q54:$AZ54,0)</f>
        <v>13</v>
      </c>
      <c r="K54" s="28">
        <f>COUNTIF($Q54:$AZ54,1)</f>
        <v>7</v>
      </c>
      <c r="L54" s="28">
        <f>COUNTIF($Q54:$AZ54,2)</f>
        <v>7</v>
      </c>
      <c r="M54" s="28">
        <f>COUNTIF($Q54:$AZ54,3)</f>
        <v>2</v>
      </c>
      <c r="N54" s="28">
        <f>COUNTIF($Q54:$AZ54,5)</f>
        <v>1</v>
      </c>
      <c r="O54" s="28">
        <f>SUM(J54:N54)</f>
        <v>30</v>
      </c>
      <c r="P54" s="28"/>
      <c r="Q54" s="28">
        <v>3</v>
      </c>
      <c r="R54" s="28">
        <v>2</v>
      </c>
      <c r="S54" s="28">
        <v>3</v>
      </c>
      <c r="T54" s="28">
        <v>2</v>
      </c>
      <c r="U54" s="28">
        <v>1</v>
      </c>
      <c r="V54" s="28">
        <v>2</v>
      </c>
      <c r="W54" s="28">
        <v>1</v>
      </c>
      <c r="X54" s="28">
        <v>1</v>
      </c>
      <c r="Y54" s="28">
        <v>1</v>
      </c>
      <c r="Z54" s="28">
        <v>2</v>
      </c>
      <c r="AA54" s="28">
        <v>0</v>
      </c>
      <c r="AB54" s="28">
        <v>0</v>
      </c>
      <c r="AC54" s="28">
        <v>1</v>
      </c>
      <c r="AD54" s="28">
        <v>0</v>
      </c>
      <c r="AE54" s="28">
        <v>0</v>
      </c>
      <c r="AF54" s="28">
        <v>5</v>
      </c>
      <c r="AG54" s="28">
        <v>0</v>
      </c>
      <c r="AH54" s="28">
        <v>0</v>
      </c>
      <c r="AI54" s="28">
        <v>0</v>
      </c>
      <c r="AJ54" s="28">
        <v>0</v>
      </c>
      <c r="AK54" s="28">
        <v>2</v>
      </c>
      <c r="AL54" s="28">
        <v>1</v>
      </c>
      <c r="AM54" s="28">
        <v>0</v>
      </c>
      <c r="AN54" s="28">
        <v>1</v>
      </c>
      <c r="AO54" s="28">
        <v>2</v>
      </c>
      <c r="AP54" s="28">
        <v>2</v>
      </c>
      <c r="AQ54" s="28">
        <v>0</v>
      </c>
      <c r="AR54" s="28">
        <v>0</v>
      </c>
      <c r="AS54" s="28">
        <v>0</v>
      </c>
      <c r="AT54" s="28">
        <v>0</v>
      </c>
      <c r="AU54" s="28"/>
      <c r="AV54" s="28"/>
      <c r="AW54" s="28"/>
      <c r="AX54" s="28"/>
      <c r="AY54" s="28"/>
      <c r="AZ54" s="28"/>
      <c r="BA54" s="28">
        <f>SUM(Q54,T54,W54,Z54,AC54,AF54,AI54,AL54,AO54,AR54,AU54,AX54)</f>
        <v>17</v>
      </c>
      <c r="BB54" s="28">
        <f>SUM(R54,U54,X54,AA54,AD54,AG54,AJ54,AM54,AP54,AS54,AV54,AY54)</f>
        <v>6</v>
      </c>
      <c r="BC54" s="28">
        <f>SUM(S54,V54,Y54,AB54,AE54,AH54,AK54,AN54,AQ54,AT54,AW54,AZ54)</f>
        <v>9</v>
      </c>
      <c r="BD54" s="28">
        <f>MIN(Q54:S54)+MIN(T54:V54)+MIN(W54:Y54)+MIN(Z54:AB54)+MIN(AC54:AE54)+MIN(AF54:AH54)+MIN(AI54:AK54)+MIN(AL54:AN54)+MIN(AO54:AQ54)+MIN(AR54:AT54)+MIN(AU54:AW54)+MIN(AX54:AZ54)</f>
        <v>4</v>
      </c>
    </row>
  </sheetData>
  <mergeCells count="18">
    <mergeCell ref="AL3:AN3"/>
    <mergeCell ref="AO3:AQ3"/>
    <mergeCell ref="AR3:AT3"/>
    <mergeCell ref="AU3:AW3"/>
    <mergeCell ref="AX3:AZ3"/>
    <mergeCell ref="BA3:BC3"/>
    <mergeCell ref="T3:V3"/>
    <mergeCell ref="W3:Y3"/>
    <mergeCell ref="Z3:AB3"/>
    <mergeCell ref="AC3:AE3"/>
    <mergeCell ref="AF3:AH3"/>
    <mergeCell ref="AI3:AK3"/>
    <mergeCell ref="C2:H2"/>
    <mergeCell ref="I2:J2"/>
    <mergeCell ref="C3:D3"/>
    <mergeCell ref="E3:H3"/>
    <mergeCell ref="I3:J3"/>
    <mergeCell ref="Q3:S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Tomahawk PST#9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PST Registrar</dc:creator>
  <cp:lastModifiedBy>PST Registrar</cp:lastModifiedBy>
  <dcterms:created xsi:type="dcterms:W3CDTF">2025-09-30T01:48:34Z</dcterms:created>
  <dcterms:modified xsi:type="dcterms:W3CDTF">2025-09-30T01:52:35Z</dcterms:modified>
</cp:coreProperties>
</file>